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675" windowHeight="10515"/>
  </bookViews>
  <sheets>
    <sheet name="Inicio" sheetId="6" r:id="rId1"/>
    <sheet name="Fuente" sheetId="7" r:id="rId2"/>
    <sheet name="Resumen" sheetId="1" r:id="rId3"/>
    <sheet name="Lenguaje signos" sheetId="2" r:id="rId4"/>
    <sheet name="Interpretaciones" sheetId="3" r:id="rId5"/>
    <sheet name="Traducciones" sheetId="4" r:id="rId6"/>
    <sheet name="Medios" sheetId="5" r:id="rId7"/>
  </sheets>
  <externalReferences>
    <externalReference r:id="rId8"/>
  </externalReferences>
  <definedNames>
    <definedName name="IDIOMAS">[1]Hoja3!$B$1:$B$27</definedName>
  </definedNames>
  <calcPr calcId="145621"/>
</workbook>
</file>

<file path=xl/calcChain.xml><?xml version="1.0" encoding="utf-8"?>
<calcChain xmlns="http://schemas.openxmlformats.org/spreadsheetml/2006/main">
  <c r="D100" i="1" l="1"/>
  <c r="D13" i="2"/>
  <c r="D15" i="2"/>
  <c r="D17" i="2"/>
  <c r="D18" i="2"/>
  <c r="D10" i="2"/>
  <c r="D11" i="2"/>
  <c r="D9" i="2"/>
  <c r="N26" i="4"/>
  <c r="N31" i="4"/>
  <c r="N25" i="4"/>
  <c r="N24" i="4"/>
  <c r="N23" i="4"/>
  <c r="N30" i="4"/>
  <c r="N21" i="4"/>
  <c r="N29" i="4"/>
  <c r="N28" i="4"/>
  <c r="N20" i="4"/>
  <c r="N27" i="4"/>
  <c r="N22" i="4"/>
  <c r="D30" i="1"/>
  <c r="D36" i="1"/>
  <c r="D66" i="1"/>
  <c r="D18" i="1"/>
  <c r="T10" i="4"/>
  <c r="D72" i="1"/>
  <c r="AF9" i="3"/>
  <c r="D60" i="1"/>
  <c r="Z15" i="3"/>
  <c r="Z19" i="3"/>
  <c r="Z13" i="3"/>
  <c r="Z20" i="3"/>
  <c r="Z17" i="3"/>
  <c r="Z16" i="3"/>
  <c r="Z14" i="3"/>
  <c r="Z11" i="3"/>
  <c r="Z22" i="3"/>
  <c r="Z12" i="3"/>
  <c r="Z9" i="3"/>
  <c r="Z10" i="3"/>
  <c r="B16" i="2"/>
  <c r="D16" i="2"/>
  <c r="C55" i="1"/>
  <c r="B55" i="1"/>
  <c r="B54" i="1"/>
  <c r="C54" i="1"/>
  <c r="D48" i="1"/>
</calcChain>
</file>

<file path=xl/sharedStrings.xml><?xml version="1.0" encoding="utf-8"?>
<sst xmlns="http://schemas.openxmlformats.org/spreadsheetml/2006/main" count="607" uniqueCount="177">
  <si>
    <t>Traducciones</t>
  </si>
  <si>
    <t>Total</t>
  </si>
  <si>
    <t xml:space="preserve">Gasto </t>
  </si>
  <si>
    <t>Nº servicios</t>
  </si>
  <si>
    <t>nº con medios propios</t>
  </si>
  <si>
    <t>nº de lenguas distintas</t>
  </si>
  <si>
    <t>Interpretaciones lenguaje signos</t>
  </si>
  <si>
    <t>Aragón</t>
  </si>
  <si>
    <t>Aragon</t>
  </si>
  <si>
    <t>Arabe</t>
  </si>
  <si>
    <t>Rumano</t>
  </si>
  <si>
    <t xml:space="preserve">Ingles </t>
  </si>
  <si>
    <t>Frances</t>
  </si>
  <si>
    <t xml:space="preserve">Urdú </t>
  </si>
  <si>
    <t>Chino</t>
  </si>
  <si>
    <t>Ruso</t>
  </si>
  <si>
    <t>Georgiano</t>
  </si>
  <si>
    <t>Italiano</t>
  </si>
  <si>
    <t>Wolof</t>
  </si>
  <si>
    <t>Alemna</t>
  </si>
  <si>
    <t>Mandinga</t>
  </si>
  <si>
    <t>Bulgaro</t>
  </si>
  <si>
    <t>Albanes</t>
  </si>
  <si>
    <t>Portugues</t>
  </si>
  <si>
    <t>Interpretaciones</t>
  </si>
  <si>
    <t>Idioma desde el que se traduce</t>
  </si>
  <si>
    <t>Catalan</t>
  </si>
  <si>
    <t>Alemán</t>
  </si>
  <si>
    <t>italiano</t>
  </si>
  <si>
    <t>Holandes</t>
  </si>
  <si>
    <t>Polaco</t>
  </si>
  <si>
    <t>Sueco</t>
  </si>
  <si>
    <t>Checo</t>
  </si>
  <si>
    <t>Hungaro</t>
  </si>
  <si>
    <t>Danés</t>
  </si>
  <si>
    <t>Búlgaro</t>
  </si>
  <si>
    <t>marroqui</t>
  </si>
  <si>
    <t>Pakistaní</t>
  </si>
  <si>
    <t>Sarakule</t>
  </si>
  <si>
    <t>Asturias</t>
  </si>
  <si>
    <t>Nº con medios propios</t>
  </si>
  <si>
    <t>Nº de lenguas distintas</t>
  </si>
  <si>
    <t>Aleman</t>
  </si>
  <si>
    <t>Árabe</t>
  </si>
  <si>
    <t>Chino mandarín</t>
  </si>
  <si>
    <t>chino qingtian</t>
  </si>
  <si>
    <t>francés</t>
  </si>
  <si>
    <t>Inglés</t>
  </si>
  <si>
    <t>Portugués</t>
  </si>
  <si>
    <t>Ucraniano</t>
  </si>
  <si>
    <t>Urdu/Paquistaní</t>
  </si>
  <si>
    <t>Signos</t>
  </si>
  <si>
    <t xml:space="preserve">Búlgaro » Español </t>
  </si>
  <si>
    <t xml:space="preserve">Checo » Español </t>
  </si>
  <si>
    <t xml:space="preserve">Alemán » Español </t>
  </si>
  <si>
    <t xml:space="preserve">Inglés » Español </t>
  </si>
  <si>
    <t xml:space="preserve">Español » Checo </t>
  </si>
  <si>
    <t xml:space="preserve">Español » Alemán </t>
  </si>
  <si>
    <t xml:space="preserve">Español » Inglés </t>
  </si>
  <si>
    <t xml:space="preserve">Español » Francés </t>
  </si>
  <si>
    <t xml:space="preserve">Español » Italiano </t>
  </si>
  <si>
    <t xml:space="preserve">Español » Polaco </t>
  </si>
  <si>
    <t xml:space="preserve">Español » Portugués </t>
  </si>
  <si>
    <t xml:space="preserve">Español » Rumano </t>
  </si>
  <si>
    <t xml:space="preserve">Español » Ruso </t>
  </si>
  <si>
    <t xml:space="preserve">Francés » Español </t>
  </si>
  <si>
    <t xml:space="preserve">Italiano » Español </t>
  </si>
  <si>
    <t xml:space="preserve">Polaco » Español </t>
  </si>
  <si>
    <t xml:space="preserve">Portugués » Español </t>
  </si>
  <si>
    <t xml:space="preserve">Rumano » Español </t>
  </si>
  <si>
    <t xml:space="preserve">Ruso » Español </t>
  </si>
  <si>
    <t>Cataluña</t>
  </si>
  <si>
    <t xml:space="preserve">Inglés </t>
  </si>
  <si>
    <t>Francés</t>
  </si>
  <si>
    <t>Albanés</t>
  </si>
  <si>
    <t>Cataluaña</t>
  </si>
  <si>
    <t>Catalán</t>
  </si>
  <si>
    <t>Holandés</t>
  </si>
  <si>
    <t>Húngaro</t>
  </si>
  <si>
    <t>Medios propios</t>
  </si>
  <si>
    <t>Empresa suministradora</t>
  </si>
  <si>
    <t>Galicia</t>
  </si>
  <si>
    <t>Potugués</t>
  </si>
  <si>
    <t>Senegalés</t>
  </si>
  <si>
    <t>Otros</t>
  </si>
  <si>
    <t>Madrid</t>
  </si>
  <si>
    <t>Subdirección Gral Personal</t>
  </si>
  <si>
    <t>Navarra</t>
  </si>
  <si>
    <t>Euskera</t>
  </si>
  <si>
    <t>Urdu</t>
  </si>
  <si>
    <t>Panyabí</t>
  </si>
  <si>
    <t>Lituano</t>
  </si>
  <si>
    <t>Mongol</t>
  </si>
  <si>
    <t>Tailandés</t>
  </si>
  <si>
    <t>Bambara</t>
  </si>
  <si>
    <t>Igbo</t>
  </si>
  <si>
    <t>Quin tian hua</t>
  </si>
  <si>
    <t>Bereber</t>
  </si>
  <si>
    <t>Croata</t>
  </si>
  <si>
    <t>Letón</t>
  </si>
  <si>
    <t>Twi</t>
  </si>
  <si>
    <t>Serbio</t>
  </si>
  <si>
    <t>Esloveno</t>
  </si>
  <si>
    <t>Griego</t>
  </si>
  <si>
    <t>Pais Vasco</t>
  </si>
  <si>
    <t>Rioja</t>
  </si>
  <si>
    <t>ND</t>
  </si>
  <si>
    <t>de ellos nº con medios propios</t>
  </si>
  <si>
    <t>Macedonio</t>
  </si>
  <si>
    <t>Urdú</t>
  </si>
  <si>
    <t>Gasto</t>
  </si>
  <si>
    <t>C. Valenciana</t>
  </si>
  <si>
    <t>Ingles</t>
  </si>
  <si>
    <t>*16</t>
  </si>
  <si>
    <t>*14</t>
  </si>
  <si>
    <t>Cantabria</t>
  </si>
  <si>
    <t>ALBANES</t>
  </si>
  <si>
    <t>ALEMAN</t>
  </si>
  <si>
    <t>ARABE</t>
  </si>
  <si>
    <t>BULGARO</t>
  </si>
  <si>
    <t>CHECO</t>
  </si>
  <si>
    <t>CHINO-MANDARIN</t>
  </si>
  <si>
    <t>CHINO</t>
  </si>
  <si>
    <t>FRANCES</t>
  </si>
  <si>
    <t>HINDU-BENGALI</t>
  </si>
  <si>
    <t>INGLES</t>
  </si>
  <si>
    <t>ITALIANO</t>
  </si>
  <si>
    <t>MOLDAVO</t>
  </si>
  <si>
    <t>POLACO</t>
  </si>
  <si>
    <t>PORTUGUES</t>
  </si>
  <si>
    <t>RUMANO</t>
  </si>
  <si>
    <t>RUSO</t>
  </si>
  <si>
    <t>SENEGALES-WOLOF</t>
  </si>
  <si>
    <t>SERBOCROATA</t>
  </si>
  <si>
    <t>UCRANIANO</t>
  </si>
  <si>
    <t>ESLOVACO</t>
  </si>
  <si>
    <t>GRIEGO</t>
  </si>
  <si>
    <t>HOLANDES</t>
  </si>
  <si>
    <t>MACEDONIO</t>
  </si>
  <si>
    <t>Idioma al que se traduce</t>
  </si>
  <si>
    <t>Canarias</t>
  </si>
  <si>
    <t>Vietnamita</t>
  </si>
  <si>
    <r>
      <t>Otros idiomas:</t>
    </r>
    <r>
      <rPr>
        <sz val="9"/>
        <color indexed="8"/>
        <rFont val="Verdana"/>
        <family val="2"/>
      </rPr>
      <t xml:space="preserve"> </t>
    </r>
  </si>
  <si>
    <t>COORD. TRAD. E INTERP.</t>
  </si>
  <si>
    <t>Andalucia</t>
  </si>
  <si>
    <t>Volofo</t>
  </si>
  <si>
    <t>Finlandés</t>
  </si>
  <si>
    <t>Neerlandés</t>
  </si>
  <si>
    <t>Hindi</t>
  </si>
  <si>
    <t>Finés</t>
  </si>
  <si>
    <t>Eslovaco</t>
  </si>
  <si>
    <t>Noruego</t>
  </si>
  <si>
    <t>Gasto medio por servicio</t>
  </si>
  <si>
    <t>Servicios</t>
  </si>
  <si>
    <t>OFILINGUA</t>
  </si>
  <si>
    <t>Ministerio</t>
  </si>
  <si>
    <t>Notas de condena (SGRRJJ)</t>
  </si>
  <si>
    <t xml:space="preserve">GT Baleares (Seprotec)
</t>
  </si>
  <si>
    <t>GT Murcia (Ofilingua)</t>
  </si>
  <si>
    <t>GT Burgos (Ofilingua)</t>
  </si>
  <si>
    <t>GT Castilla la Mancha (Ofilingua)</t>
  </si>
  <si>
    <t>GT Valladolid (Seprotec)</t>
  </si>
  <si>
    <t>GT Extremadura (Seprotec)</t>
  </si>
  <si>
    <t>GT Baleares (Atlas)</t>
  </si>
  <si>
    <t>GT Murcia (Atlas)</t>
  </si>
  <si>
    <t>GTOC (Ofilingua)</t>
  </si>
  <si>
    <t>GT Sevilla (Gestac)</t>
  </si>
  <si>
    <t>Con el siguiente desglose por gerencias</t>
  </si>
  <si>
    <t xml:space="preserve">Año: </t>
  </si>
  <si>
    <t>Fuente</t>
  </si>
  <si>
    <t>Actividad de los traductores</t>
  </si>
  <si>
    <t>Operación 3010 del Plan Nacional de Estadística judicial</t>
  </si>
  <si>
    <t>Elaboración a partir de datos facilitados por las administraciones responsables de los medios al servicio de la Adminsitración de Justicia</t>
  </si>
  <si>
    <t>Resumen</t>
  </si>
  <si>
    <t>Lenguaje de signos</t>
  </si>
  <si>
    <t>Medios empleados</t>
  </si>
  <si>
    <r>
      <t xml:space="preserve">Según la Gerencia </t>
    </r>
    <r>
      <rPr>
        <vertAlign val="superscript"/>
        <sz val="11"/>
        <color theme="1"/>
        <rFont val="Verdan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</si>
</sst>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#,##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sz val="11"/>
      <name val="Verdana"/>
      <family val="2"/>
    </font>
    <font>
      <sz val="9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.5"/>
      <color rgb="FF000000"/>
      <name val="Verdana"/>
      <family val="2"/>
    </font>
    <font>
      <vertAlign val="superscript"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4" fontId="10" fillId="3" borderId="1" xfId="0" applyNumberFormat="1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/>
    <xf numFmtId="0" fontId="10" fillId="0" borderId="2" xfId="0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3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4" fillId="0" borderId="5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/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0" fillId="0" borderId="1" xfId="0" applyFont="1" applyBorder="1"/>
    <xf numFmtId="164" fontId="4" fillId="0" borderId="5" xfId="1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2" fillId="0" borderId="0" xfId="0" applyFont="1"/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164" fontId="13" fillId="0" borderId="5" xfId="1" applyNumberFormat="1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7" fillId="2" borderId="0" xfId="0" applyFont="1" applyFill="1"/>
    <xf numFmtId="0" fontId="8" fillId="2" borderId="0" xfId="2" applyFill="1" applyAlignment="1" applyProtection="1">
      <alignment horizontal="left"/>
    </xf>
    <xf numFmtId="0" fontId="8" fillId="2" borderId="0" xfId="2" applyFill="1" applyAlignment="1" applyProtection="1"/>
    <xf numFmtId="0" fontId="9" fillId="0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" fontId="11" fillId="0" borderId="4" xfId="0" applyNumberFormat="1" applyFont="1" applyBorder="1" applyAlignment="1">
      <alignment vertical="center"/>
    </xf>
    <xf numFmtId="0" fontId="11" fillId="0" borderId="0" xfId="0" applyFont="1"/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Excel Built-in Normal" xfId="1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6</xdr:row>
      <xdr:rowOff>114300</xdr:rowOff>
    </xdr:to>
    <xdr:pic>
      <xdr:nvPicPr>
        <xdr:cNvPr id="1028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1145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0386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1133475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390775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361950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085975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4" name="3 Rectángulo">
          <a:hlinkClick xmlns:r="http://schemas.openxmlformats.org/officeDocument/2006/relationships" r:id="rId1"/>
        </xdr:cNvPr>
        <xdr:cNvSpPr/>
      </xdr:nvSpPr>
      <xdr:spPr>
        <a:xfrm>
          <a:off x="2838450" y="190500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371475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1933575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1133475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192405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9"/>
  <sheetViews>
    <sheetView tabSelected="1" workbookViewId="0"/>
  </sheetViews>
  <sheetFormatPr baseColWidth="10" defaultRowHeight="15" x14ac:dyDescent="0.25"/>
  <cols>
    <col min="2" max="2" width="27.140625" customWidth="1"/>
  </cols>
  <sheetData>
    <row r="9" spans="1:3" ht="15.75" x14ac:dyDescent="0.25">
      <c r="B9" s="37" t="s">
        <v>170</v>
      </c>
    </row>
    <row r="11" spans="1:3" ht="15.75" x14ac:dyDescent="0.25">
      <c r="B11" s="37" t="s">
        <v>168</v>
      </c>
      <c r="C11" s="37">
        <v>2014</v>
      </c>
    </row>
    <row r="14" spans="1:3" ht="15.75" x14ac:dyDescent="0.25">
      <c r="A14" s="48"/>
      <c r="B14" s="49" t="s">
        <v>169</v>
      </c>
    </row>
    <row r="15" spans="1:3" ht="15.75" x14ac:dyDescent="0.25">
      <c r="A15" s="48"/>
      <c r="B15" s="49" t="s">
        <v>173</v>
      </c>
    </row>
    <row r="16" spans="1:3" ht="15.75" x14ac:dyDescent="0.25">
      <c r="A16" s="48"/>
      <c r="B16" s="49" t="s">
        <v>174</v>
      </c>
    </row>
    <row r="17" spans="1:2" ht="15.75" x14ac:dyDescent="0.25">
      <c r="A17" s="48"/>
      <c r="B17" s="49" t="s">
        <v>24</v>
      </c>
    </row>
    <row r="18" spans="1:2" ht="15.75" x14ac:dyDescent="0.25">
      <c r="A18" s="50"/>
      <c r="B18" s="49" t="s">
        <v>0</v>
      </c>
    </row>
    <row r="19" spans="1:2" ht="15.75" x14ac:dyDescent="0.25">
      <c r="A19" s="50"/>
      <c r="B19" s="49" t="s">
        <v>175</v>
      </c>
    </row>
  </sheetData>
  <hyperlinks>
    <hyperlink ref="B15" location="Resumen!A1" display="Resumen"/>
    <hyperlink ref="B16" location="'Lenguaje signos'!A1" display="Lenguaje de signos"/>
    <hyperlink ref="B17" location="interpretaciones!A1" display="Interpretaciones"/>
    <hyperlink ref="A18:B18" location="designaciones!A1" display="designaciones!A1"/>
    <hyperlink ref="B14" location="Fuente!A1" display="Fuente"/>
    <hyperlink ref="B18" location="traducciones!A1" display="Traducciones"/>
    <hyperlink ref="B19" location="Medios!A1" display="Medios empleado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/>
  </sheetViews>
  <sheetFormatPr baseColWidth="10" defaultRowHeight="14.25" x14ac:dyDescent="0.2"/>
  <cols>
    <col min="1" max="1" width="12.42578125" style="1" customWidth="1"/>
    <col min="2" max="2" width="21.140625" style="1" customWidth="1"/>
    <col min="3" max="16384" width="11.42578125" style="1"/>
  </cols>
  <sheetData>
    <row r="2" spans="1:10" x14ac:dyDescent="0.2">
      <c r="A2" s="51"/>
    </row>
    <row r="3" spans="1:10" x14ac:dyDescent="0.2">
      <c r="A3" s="51"/>
      <c r="B3" s="51"/>
    </row>
    <row r="4" spans="1:10" x14ac:dyDescent="0.2">
      <c r="A4" s="51"/>
      <c r="B4" s="51"/>
    </row>
    <row r="5" spans="1:10" x14ac:dyDescent="0.2">
      <c r="A5" s="51"/>
      <c r="B5" s="51" t="s">
        <v>169</v>
      </c>
    </row>
    <row r="6" spans="1:10" x14ac:dyDescent="0.2">
      <c r="A6" s="51"/>
      <c r="B6" s="51"/>
    </row>
    <row r="7" spans="1:10" x14ac:dyDescent="0.2">
      <c r="A7" s="51"/>
      <c r="B7" s="51" t="s">
        <v>171</v>
      </c>
    </row>
    <row r="8" spans="1:10" x14ac:dyDescent="0.2">
      <c r="A8" s="51"/>
      <c r="B8" s="51"/>
    </row>
    <row r="9" spans="1:10" x14ac:dyDescent="0.2">
      <c r="A9" s="51"/>
      <c r="B9" s="51"/>
    </row>
    <row r="10" spans="1:10" x14ac:dyDescent="0.2">
      <c r="A10" s="51"/>
      <c r="B10" s="56" t="s">
        <v>172</v>
      </c>
      <c r="C10" s="57"/>
      <c r="D10" s="57"/>
      <c r="E10" s="57"/>
      <c r="F10" s="57"/>
      <c r="G10" s="57"/>
    </row>
    <row r="11" spans="1:10" ht="27.75" customHeight="1" x14ac:dyDescent="0.2">
      <c r="A11" s="51"/>
      <c r="B11" s="57"/>
      <c r="C11" s="57"/>
      <c r="D11" s="57"/>
      <c r="E11" s="57"/>
      <c r="F11" s="57"/>
      <c r="G11" s="57"/>
    </row>
    <row r="12" spans="1:10" x14ac:dyDescent="0.2">
      <c r="A12" s="51"/>
      <c r="B12" s="51"/>
    </row>
    <row r="13" spans="1:10" x14ac:dyDescent="0.2">
      <c r="A13" s="51"/>
      <c r="B13" s="51"/>
      <c r="J13" s="52"/>
    </row>
    <row r="14" spans="1:10" x14ac:dyDescent="0.2">
      <c r="A14" s="51"/>
      <c r="B14" s="51"/>
    </row>
    <row r="15" spans="1:10" x14ac:dyDescent="0.2">
      <c r="A15" s="51"/>
      <c r="B15" s="51"/>
    </row>
    <row r="16" spans="1:10" x14ac:dyDescent="0.2">
      <c r="A16" s="51"/>
      <c r="B16" s="51"/>
    </row>
    <row r="17" spans="1:2" x14ac:dyDescent="0.2">
      <c r="A17" s="51"/>
      <c r="B17" s="51"/>
    </row>
    <row r="18" spans="1:2" x14ac:dyDescent="0.2">
      <c r="A18" s="51"/>
      <c r="B18" s="51"/>
    </row>
    <row r="19" spans="1:2" x14ac:dyDescent="0.2">
      <c r="A19" s="51"/>
      <c r="B19" s="51"/>
    </row>
    <row r="20" spans="1:2" x14ac:dyDescent="0.2">
      <c r="A20" s="51"/>
      <c r="B20" s="51"/>
    </row>
    <row r="21" spans="1:2" x14ac:dyDescent="0.2">
      <c r="A21" s="51"/>
      <c r="B21" s="51"/>
    </row>
    <row r="22" spans="1:2" x14ac:dyDescent="0.2">
      <c r="A22" s="51"/>
      <c r="B22" s="51"/>
    </row>
    <row r="23" spans="1:2" x14ac:dyDescent="0.2">
      <c r="A23" s="51"/>
      <c r="B23" s="51"/>
    </row>
    <row r="24" spans="1:2" x14ac:dyDescent="0.2">
      <c r="A24" s="51"/>
      <c r="B24" s="51"/>
    </row>
    <row r="25" spans="1:2" x14ac:dyDescent="0.2">
      <c r="A25" s="51"/>
      <c r="B25" s="51"/>
    </row>
    <row r="26" spans="1:2" x14ac:dyDescent="0.2">
      <c r="A26" s="51"/>
      <c r="B26" s="51"/>
    </row>
    <row r="27" spans="1:2" x14ac:dyDescent="0.2">
      <c r="A27" s="51"/>
      <c r="B27" s="51"/>
    </row>
    <row r="28" spans="1:2" x14ac:dyDescent="0.2">
      <c r="A28" s="51"/>
      <c r="B28" s="51"/>
    </row>
  </sheetData>
  <mergeCells count="1">
    <mergeCell ref="B10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0"/>
  <sheetViews>
    <sheetView workbookViewId="0"/>
  </sheetViews>
  <sheetFormatPr baseColWidth="10" defaultRowHeight="14.25" x14ac:dyDescent="0.2"/>
  <cols>
    <col min="1" max="1" width="35.85546875" style="1" customWidth="1"/>
    <col min="2" max="2" width="19" style="1" customWidth="1"/>
    <col min="3" max="3" width="14.85546875" style="1" customWidth="1"/>
    <col min="4" max="4" width="18.5703125" style="1" customWidth="1"/>
    <col min="5" max="16384" width="11.42578125" style="1"/>
  </cols>
  <sheetData>
    <row r="5" spans="1:4" ht="28.5" x14ac:dyDescent="0.2">
      <c r="A5" s="53" t="s">
        <v>144</v>
      </c>
      <c r="B5" s="2" t="s">
        <v>24</v>
      </c>
      <c r="C5" s="2" t="s">
        <v>0</v>
      </c>
      <c r="D5" s="2" t="s">
        <v>1</v>
      </c>
    </row>
    <row r="6" spans="1:4" x14ac:dyDescent="0.2">
      <c r="A6" s="3" t="s">
        <v>2</v>
      </c>
      <c r="B6" s="4">
        <v>1199983.9984499998</v>
      </c>
      <c r="C6" s="4">
        <v>252168.35410000003</v>
      </c>
      <c r="D6" s="4">
        <v>1452152.35255</v>
      </c>
    </row>
    <row r="7" spans="1:4" x14ac:dyDescent="0.2">
      <c r="A7" s="3" t="s">
        <v>3</v>
      </c>
      <c r="B7" s="5">
        <v>12611</v>
      </c>
      <c r="C7" s="5">
        <v>1175</v>
      </c>
    </row>
    <row r="8" spans="1:4" x14ac:dyDescent="0.2">
      <c r="A8" s="3" t="s">
        <v>4</v>
      </c>
      <c r="B8" s="5"/>
      <c r="C8" s="5"/>
    </row>
    <row r="9" spans="1:4" x14ac:dyDescent="0.2">
      <c r="A9" s="3" t="s">
        <v>5</v>
      </c>
      <c r="B9" s="5"/>
      <c r="C9" s="5"/>
    </row>
    <row r="11" spans="1:4" ht="28.5" x14ac:dyDescent="0.2">
      <c r="A11" s="21" t="s">
        <v>7</v>
      </c>
      <c r="B11" s="2" t="s">
        <v>24</v>
      </c>
      <c r="C11" s="2" t="s">
        <v>0</v>
      </c>
      <c r="D11" s="2" t="s">
        <v>1</v>
      </c>
    </row>
    <row r="12" spans="1:4" x14ac:dyDescent="0.2">
      <c r="A12" s="3" t="s">
        <v>2</v>
      </c>
      <c r="B12" s="4">
        <v>74526.960000000006</v>
      </c>
      <c r="C12" s="4">
        <v>71328.19</v>
      </c>
      <c r="D12" s="4">
        <v>145855.15</v>
      </c>
    </row>
    <row r="13" spans="1:4" x14ac:dyDescent="0.2">
      <c r="A13" s="3" t="s">
        <v>3</v>
      </c>
      <c r="B13" s="5">
        <v>1389</v>
      </c>
      <c r="C13" s="5">
        <v>455</v>
      </c>
    </row>
    <row r="14" spans="1:4" x14ac:dyDescent="0.2">
      <c r="A14" s="3" t="s">
        <v>4</v>
      </c>
      <c r="B14" s="5">
        <v>0</v>
      </c>
      <c r="C14" s="5">
        <v>0</v>
      </c>
    </row>
    <row r="15" spans="1:4" x14ac:dyDescent="0.2">
      <c r="A15" s="3" t="s">
        <v>5</v>
      </c>
      <c r="B15" s="5">
        <v>33</v>
      </c>
      <c r="C15" s="5">
        <v>19</v>
      </c>
    </row>
    <row r="17" spans="1:4" ht="28.5" x14ac:dyDescent="0.2">
      <c r="A17" s="21" t="s">
        <v>39</v>
      </c>
      <c r="B17" s="2" t="s">
        <v>24</v>
      </c>
      <c r="C17" s="2" t="s">
        <v>0</v>
      </c>
      <c r="D17" s="2" t="s">
        <v>1</v>
      </c>
    </row>
    <row r="18" spans="1:4" x14ac:dyDescent="0.2">
      <c r="A18" s="3" t="s">
        <v>2</v>
      </c>
      <c r="B18" s="4">
        <v>9961.33</v>
      </c>
      <c r="C18" s="4">
        <v>13895.12</v>
      </c>
      <c r="D18" s="4">
        <f>+B18+C18</f>
        <v>23856.45</v>
      </c>
    </row>
    <row r="19" spans="1:4" x14ac:dyDescent="0.2">
      <c r="A19" s="3" t="s">
        <v>3</v>
      </c>
      <c r="B19" s="5">
        <v>229</v>
      </c>
      <c r="C19" s="5">
        <v>104</v>
      </c>
    </row>
    <row r="20" spans="1:4" x14ac:dyDescent="0.2">
      <c r="A20" s="3" t="s">
        <v>40</v>
      </c>
      <c r="B20" s="5">
        <v>35</v>
      </c>
      <c r="C20" s="5">
        <v>42</v>
      </c>
    </row>
    <row r="21" spans="1:4" x14ac:dyDescent="0.2">
      <c r="A21" s="3" t="s">
        <v>41</v>
      </c>
      <c r="B21" s="5">
        <v>20</v>
      </c>
      <c r="C21" s="5">
        <v>17</v>
      </c>
    </row>
    <row r="23" spans="1:4" ht="28.5" x14ac:dyDescent="0.2">
      <c r="A23" s="21" t="s">
        <v>140</v>
      </c>
      <c r="B23" s="2" t="s">
        <v>24</v>
      </c>
      <c r="C23" s="2" t="s">
        <v>0</v>
      </c>
      <c r="D23" s="2" t="s">
        <v>1</v>
      </c>
    </row>
    <row r="24" spans="1:4" x14ac:dyDescent="0.2">
      <c r="A24" s="3" t="s">
        <v>2</v>
      </c>
      <c r="B24" s="4">
        <v>722</v>
      </c>
      <c r="C24" s="4">
        <v>342386.27</v>
      </c>
      <c r="D24" s="4">
        <v>343108.27</v>
      </c>
    </row>
    <row r="25" spans="1:4" x14ac:dyDescent="0.2">
      <c r="A25" s="3" t="s">
        <v>3</v>
      </c>
      <c r="B25" s="5">
        <v>5</v>
      </c>
      <c r="C25" s="5">
        <v>469</v>
      </c>
    </row>
    <row r="26" spans="1:4" x14ac:dyDescent="0.2">
      <c r="A26" s="3" t="s">
        <v>40</v>
      </c>
      <c r="B26" s="5"/>
      <c r="C26" s="5"/>
    </row>
    <row r="27" spans="1:4" x14ac:dyDescent="0.2">
      <c r="A27" s="3" t="s">
        <v>41</v>
      </c>
      <c r="B27" s="5">
        <v>5</v>
      </c>
      <c r="C27" s="5">
        <v>24</v>
      </c>
    </row>
    <row r="29" spans="1:4" ht="28.5" x14ac:dyDescent="0.2">
      <c r="A29" s="21" t="s">
        <v>115</v>
      </c>
      <c r="B29" s="2" t="s">
        <v>24</v>
      </c>
      <c r="C29" s="2" t="s">
        <v>0</v>
      </c>
      <c r="D29" s="2" t="s">
        <v>1</v>
      </c>
    </row>
    <row r="30" spans="1:4" x14ac:dyDescent="0.2">
      <c r="A30" s="3" t="s">
        <v>110</v>
      </c>
      <c r="B30" s="4">
        <v>29675.008000000002</v>
      </c>
      <c r="C30" s="4">
        <v>19266.951000000001</v>
      </c>
      <c r="D30" s="4">
        <f>B30+C30</f>
        <v>48941.959000000003</v>
      </c>
    </row>
    <row r="31" spans="1:4" x14ac:dyDescent="0.2">
      <c r="A31" s="3" t="s">
        <v>3</v>
      </c>
      <c r="B31" s="5">
        <v>251</v>
      </c>
      <c r="C31" s="5">
        <v>88</v>
      </c>
      <c r="D31" s="7"/>
    </row>
    <row r="32" spans="1:4" x14ac:dyDescent="0.2">
      <c r="A32" s="3" t="s">
        <v>40</v>
      </c>
      <c r="B32" s="5">
        <v>4</v>
      </c>
      <c r="C32" s="5">
        <v>4</v>
      </c>
      <c r="D32" s="7"/>
    </row>
    <row r="33" spans="1:4" x14ac:dyDescent="0.2">
      <c r="A33" s="3" t="s">
        <v>41</v>
      </c>
      <c r="B33" s="5">
        <v>19</v>
      </c>
      <c r="C33" s="5">
        <v>12</v>
      </c>
      <c r="D33" s="7"/>
    </row>
    <row r="35" spans="1:4" ht="28.5" x14ac:dyDescent="0.2">
      <c r="A35" s="21" t="s">
        <v>71</v>
      </c>
      <c r="B35" s="2" t="s">
        <v>24</v>
      </c>
      <c r="C35" s="2" t="s">
        <v>0</v>
      </c>
      <c r="D35" s="2" t="s">
        <v>1</v>
      </c>
    </row>
    <row r="36" spans="1:4" x14ac:dyDescent="0.2">
      <c r="A36" s="6" t="s">
        <v>2</v>
      </c>
      <c r="B36" s="11">
        <v>1823701.99</v>
      </c>
      <c r="C36" s="11">
        <v>674854.47</v>
      </c>
      <c r="D36" s="4">
        <f>+B36+C36</f>
        <v>2498556.46</v>
      </c>
    </row>
    <row r="37" spans="1:4" x14ac:dyDescent="0.2">
      <c r="A37" s="6" t="s">
        <v>3</v>
      </c>
      <c r="B37" s="12">
        <v>24485</v>
      </c>
      <c r="C37" s="12">
        <v>8080</v>
      </c>
    </row>
    <row r="38" spans="1:4" x14ac:dyDescent="0.2">
      <c r="A38" s="6" t="s">
        <v>40</v>
      </c>
      <c r="B38" s="12">
        <v>543</v>
      </c>
      <c r="C38" s="12">
        <v>1324</v>
      </c>
    </row>
    <row r="39" spans="1:4" x14ac:dyDescent="0.2">
      <c r="A39" s="6" t="s">
        <v>41</v>
      </c>
      <c r="B39" s="12">
        <v>64</v>
      </c>
      <c r="C39" s="12">
        <v>46</v>
      </c>
    </row>
    <row r="41" spans="1:4" ht="28.5" x14ac:dyDescent="0.2">
      <c r="A41" s="21" t="s">
        <v>111</v>
      </c>
      <c r="B41" s="2" t="s">
        <v>24</v>
      </c>
      <c r="C41" s="2" t="s">
        <v>0</v>
      </c>
      <c r="D41" s="2" t="s">
        <v>1</v>
      </c>
    </row>
    <row r="42" spans="1:4" x14ac:dyDescent="0.2">
      <c r="A42" s="16" t="s">
        <v>110</v>
      </c>
      <c r="B42" s="19"/>
      <c r="C42" s="5"/>
      <c r="D42" s="18">
        <v>963022.87</v>
      </c>
    </row>
    <row r="43" spans="1:4" x14ac:dyDescent="0.2">
      <c r="A43" s="16" t="s">
        <v>3</v>
      </c>
      <c r="B43" s="19">
        <v>11004</v>
      </c>
      <c r="C43" s="5">
        <v>636</v>
      </c>
      <c r="D43" s="20"/>
    </row>
    <row r="44" spans="1:4" x14ac:dyDescent="0.2">
      <c r="A44" s="16" t="s">
        <v>4</v>
      </c>
      <c r="B44" s="19">
        <v>0</v>
      </c>
      <c r="C44" s="5">
        <v>0</v>
      </c>
      <c r="D44" s="20"/>
    </row>
    <row r="45" spans="1:4" x14ac:dyDescent="0.2">
      <c r="A45" s="16" t="s">
        <v>5</v>
      </c>
      <c r="B45" s="19">
        <v>42</v>
      </c>
      <c r="C45" s="5">
        <v>26</v>
      </c>
      <c r="D45" s="20"/>
    </row>
    <row r="47" spans="1:4" ht="28.5" x14ac:dyDescent="0.2">
      <c r="A47" s="21" t="s">
        <v>81</v>
      </c>
      <c r="B47" s="2" t="s">
        <v>24</v>
      </c>
      <c r="C47" s="2" t="s">
        <v>0</v>
      </c>
      <c r="D47" s="2" t="s">
        <v>1</v>
      </c>
    </row>
    <row r="48" spans="1:4" x14ac:dyDescent="0.2">
      <c r="A48" s="6" t="s">
        <v>2</v>
      </c>
      <c r="B48" s="13"/>
      <c r="C48" s="13"/>
      <c r="D48" s="13">
        <f>41119.71+113430.67</f>
        <v>154550.38</v>
      </c>
    </row>
    <row r="49" spans="1:4" x14ac:dyDescent="0.2">
      <c r="A49" s="6" t="s">
        <v>3</v>
      </c>
      <c r="B49" s="14">
        <v>562</v>
      </c>
      <c r="C49" s="14">
        <v>502</v>
      </c>
      <c r="D49" s="15"/>
    </row>
    <row r="50" spans="1:4" x14ac:dyDescent="0.2">
      <c r="A50" s="6" t="s">
        <v>4</v>
      </c>
      <c r="B50" s="14">
        <v>0</v>
      </c>
      <c r="C50" s="14">
        <v>0</v>
      </c>
    </row>
    <row r="51" spans="1:4" x14ac:dyDescent="0.2">
      <c r="A51" s="6" t="s">
        <v>5</v>
      </c>
      <c r="B51" s="14"/>
      <c r="C51" s="14"/>
    </row>
    <row r="53" spans="1:4" ht="28.5" x14ac:dyDescent="0.2">
      <c r="A53" s="21" t="s">
        <v>85</v>
      </c>
      <c r="B53" s="2" t="s">
        <v>24</v>
      </c>
      <c r="C53" s="2" t="s">
        <v>0</v>
      </c>
      <c r="D53" s="2" t="s">
        <v>1</v>
      </c>
    </row>
    <row r="54" spans="1:4" x14ac:dyDescent="0.2">
      <c r="A54" s="6" t="s">
        <v>2</v>
      </c>
      <c r="B54" s="13">
        <f>466914.66</f>
        <v>466914.66</v>
      </c>
      <c r="C54" s="13">
        <f>D54-B54</f>
        <v>65386.679999999993</v>
      </c>
      <c r="D54" s="13">
        <v>532301.34</v>
      </c>
    </row>
    <row r="55" spans="1:4" x14ac:dyDescent="0.2">
      <c r="A55" s="6" t="s">
        <v>3</v>
      </c>
      <c r="B55" s="14">
        <f>4145+2837</f>
        <v>6982</v>
      </c>
      <c r="C55" s="14">
        <f>897-438</f>
        <v>459</v>
      </c>
    </row>
    <row r="56" spans="1:4" x14ac:dyDescent="0.2">
      <c r="A56" s="6" t="s">
        <v>40</v>
      </c>
      <c r="B56" s="14"/>
      <c r="C56" s="14"/>
      <c r="D56" s="1" t="s">
        <v>86</v>
      </c>
    </row>
    <row r="57" spans="1:4" x14ac:dyDescent="0.2">
      <c r="A57" s="6" t="s">
        <v>41</v>
      </c>
      <c r="B57" s="14">
        <v>61</v>
      </c>
      <c r="C57" s="14"/>
    </row>
    <row r="59" spans="1:4" ht="28.5" x14ac:dyDescent="0.2">
      <c r="A59" s="21" t="s">
        <v>87</v>
      </c>
      <c r="B59" s="2" t="s">
        <v>24</v>
      </c>
      <c r="C59" s="2" t="s">
        <v>0</v>
      </c>
      <c r="D59" s="2" t="s">
        <v>1</v>
      </c>
    </row>
    <row r="60" spans="1:4" x14ac:dyDescent="0.2">
      <c r="A60" s="6" t="s">
        <v>2</v>
      </c>
      <c r="B60" s="13">
        <v>54195.65</v>
      </c>
      <c r="C60" s="13">
        <v>70600.94</v>
      </c>
      <c r="D60" s="13">
        <f>+B60+C60</f>
        <v>124796.59</v>
      </c>
    </row>
    <row r="61" spans="1:4" x14ac:dyDescent="0.2">
      <c r="A61" s="6" t="s">
        <v>3</v>
      </c>
      <c r="B61" s="14">
        <v>624</v>
      </c>
      <c r="C61" s="14">
        <v>273</v>
      </c>
    </row>
    <row r="62" spans="1:4" x14ac:dyDescent="0.2">
      <c r="A62" s="6" t="s">
        <v>4</v>
      </c>
      <c r="B62" s="14">
        <v>0</v>
      </c>
      <c r="C62" s="14">
        <v>0</v>
      </c>
    </row>
    <row r="63" spans="1:4" x14ac:dyDescent="0.2">
      <c r="A63" s="6" t="s">
        <v>5</v>
      </c>
      <c r="B63" s="14">
        <v>29</v>
      </c>
      <c r="C63" s="14">
        <v>18</v>
      </c>
    </row>
    <row r="65" spans="1:4" ht="28.5" x14ac:dyDescent="0.2">
      <c r="A65" s="21" t="s">
        <v>104</v>
      </c>
      <c r="B65" s="2" t="s">
        <v>24</v>
      </c>
      <c r="C65" s="2" t="s">
        <v>0</v>
      </c>
      <c r="D65" s="2" t="s">
        <v>1</v>
      </c>
    </row>
    <row r="66" spans="1:4" x14ac:dyDescent="0.2">
      <c r="A66" s="3" t="s">
        <v>2</v>
      </c>
      <c r="B66" s="13">
        <v>172977.5</v>
      </c>
      <c r="C66" s="13">
        <v>107554.31999999998</v>
      </c>
      <c r="D66" s="13">
        <f>+B66+C66</f>
        <v>280531.81999999995</v>
      </c>
    </row>
    <row r="67" spans="1:4" x14ac:dyDescent="0.2">
      <c r="A67" s="3" t="s">
        <v>3</v>
      </c>
      <c r="B67" s="14">
        <v>4163</v>
      </c>
      <c r="C67" s="14">
        <v>1034</v>
      </c>
    </row>
    <row r="68" spans="1:4" x14ac:dyDescent="0.2">
      <c r="A68" s="3" t="s">
        <v>107</v>
      </c>
      <c r="B68" s="14">
        <v>783</v>
      </c>
      <c r="C68" s="14">
        <v>229</v>
      </c>
    </row>
    <row r="69" spans="1:4" x14ac:dyDescent="0.2">
      <c r="A69" s="3" t="s">
        <v>5</v>
      </c>
      <c r="B69" s="14">
        <v>30</v>
      </c>
      <c r="C69" s="14">
        <v>12</v>
      </c>
    </row>
    <row r="71" spans="1:4" ht="28.5" x14ac:dyDescent="0.2">
      <c r="A71" s="21" t="s">
        <v>105</v>
      </c>
      <c r="B71" s="2" t="s">
        <v>24</v>
      </c>
      <c r="C71" s="2" t="s">
        <v>0</v>
      </c>
      <c r="D71" s="2" t="s">
        <v>1</v>
      </c>
    </row>
    <row r="72" spans="1:4" x14ac:dyDescent="0.2">
      <c r="A72" s="16" t="s">
        <v>2</v>
      </c>
      <c r="B72" s="17">
        <v>20919.009999999998</v>
      </c>
      <c r="C72" s="4">
        <v>15328.68</v>
      </c>
      <c r="D72" s="18">
        <f>+B72+C72</f>
        <v>36247.69</v>
      </c>
    </row>
    <row r="73" spans="1:4" x14ac:dyDescent="0.2">
      <c r="A73" s="16" t="s">
        <v>3</v>
      </c>
      <c r="B73" s="19">
        <v>138</v>
      </c>
      <c r="C73" s="5">
        <v>32</v>
      </c>
    </row>
    <row r="74" spans="1:4" x14ac:dyDescent="0.2">
      <c r="A74" s="16" t="s">
        <v>4</v>
      </c>
      <c r="B74" s="19">
        <v>0</v>
      </c>
      <c r="C74" s="5">
        <v>0</v>
      </c>
    </row>
    <row r="75" spans="1:4" x14ac:dyDescent="0.2">
      <c r="A75" s="16" t="s">
        <v>5</v>
      </c>
      <c r="B75" s="19">
        <v>77</v>
      </c>
      <c r="C75" s="5">
        <v>39</v>
      </c>
    </row>
    <row r="78" spans="1:4" ht="28.5" x14ac:dyDescent="0.2">
      <c r="A78" s="21" t="s">
        <v>155</v>
      </c>
      <c r="B78" s="2" t="s">
        <v>24</v>
      </c>
      <c r="C78" s="2" t="s">
        <v>0</v>
      </c>
      <c r="D78" s="2" t="s">
        <v>1</v>
      </c>
    </row>
    <row r="79" spans="1:4" x14ac:dyDescent="0.2">
      <c r="A79" s="16" t="s">
        <v>2</v>
      </c>
      <c r="B79" s="17"/>
      <c r="C79" s="4"/>
      <c r="D79" s="18">
        <v>1440026.1300000001</v>
      </c>
    </row>
    <row r="80" spans="1:4" x14ac:dyDescent="0.2">
      <c r="A80" s="16" t="s">
        <v>3</v>
      </c>
      <c r="B80" s="19"/>
      <c r="C80" s="5"/>
    </row>
    <row r="81" spans="1:3" x14ac:dyDescent="0.2">
      <c r="A81" s="16" t="s">
        <v>4</v>
      </c>
      <c r="B81" s="19"/>
      <c r="C81" s="5"/>
    </row>
    <row r="82" spans="1:3" x14ac:dyDescent="0.2">
      <c r="A82" s="16" t="s">
        <v>5</v>
      </c>
      <c r="B82" s="19"/>
      <c r="C82" s="5"/>
    </row>
    <row r="84" spans="1:3" x14ac:dyDescent="0.2">
      <c r="A84" s="1" t="s">
        <v>167</v>
      </c>
    </row>
    <row r="86" spans="1:3" x14ac:dyDescent="0.2">
      <c r="A86" s="16" t="s">
        <v>156</v>
      </c>
      <c r="B86" s="18">
        <v>84630.58</v>
      </c>
    </row>
    <row r="87" spans="1:3" x14ac:dyDescent="0.2">
      <c r="A87" s="16" t="s">
        <v>157</v>
      </c>
      <c r="B87" s="18">
        <v>108584.11</v>
      </c>
    </row>
    <row r="88" spans="1:3" x14ac:dyDescent="0.2">
      <c r="A88" s="16" t="s">
        <v>158</v>
      </c>
      <c r="B88" s="18">
        <v>70587.460000000006</v>
      </c>
    </row>
    <row r="89" spans="1:3" x14ac:dyDescent="0.2">
      <c r="A89" s="16" t="s">
        <v>159</v>
      </c>
      <c r="B89" s="18">
        <v>76833.52</v>
      </c>
    </row>
    <row r="90" spans="1:3" x14ac:dyDescent="0.2">
      <c r="A90" s="16" t="s">
        <v>160</v>
      </c>
      <c r="B90" s="18">
        <v>145972.14000000001</v>
      </c>
    </row>
    <row r="91" spans="1:3" x14ac:dyDescent="0.2">
      <c r="A91" s="16" t="s">
        <v>161</v>
      </c>
      <c r="B91" s="18">
        <v>116449.83</v>
      </c>
    </row>
    <row r="92" spans="1:3" x14ac:dyDescent="0.2">
      <c r="A92" s="16" t="s">
        <v>162</v>
      </c>
      <c r="B92" s="18">
        <v>50754.97</v>
      </c>
    </row>
    <row r="93" spans="1:3" x14ac:dyDescent="0.2">
      <c r="A93" s="16" t="s">
        <v>163</v>
      </c>
      <c r="B93" s="18">
        <v>181764</v>
      </c>
    </row>
    <row r="94" spans="1:3" x14ac:dyDescent="0.2">
      <c r="A94" s="16" t="s">
        <v>164</v>
      </c>
      <c r="B94" s="18">
        <v>166307.42000000001</v>
      </c>
    </row>
    <row r="95" spans="1:3" x14ac:dyDescent="0.2">
      <c r="A95" s="16" t="s">
        <v>165</v>
      </c>
      <c r="B95" s="18">
        <v>405180.5</v>
      </c>
    </row>
    <row r="96" spans="1:3" x14ac:dyDescent="0.2">
      <c r="A96" s="16" t="s">
        <v>166</v>
      </c>
      <c r="B96" s="18">
        <v>32961.599999999999</v>
      </c>
    </row>
    <row r="99" spans="1:4" ht="28.5" x14ac:dyDescent="0.2">
      <c r="A99" s="53" t="s">
        <v>1</v>
      </c>
      <c r="B99" s="2" t="s">
        <v>24</v>
      </c>
      <c r="C99" s="2" t="s">
        <v>0</v>
      </c>
      <c r="D99" s="2" t="s">
        <v>1</v>
      </c>
    </row>
    <row r="100" spans="1:4" x14ac:dyDescent="0.2">
      <c r="A100" s="16" t="s">
        <v>110</v>
      </c>
      <c r="B100" s="17"/>
      <c r="C100" s="13"/>
      <c r="D100" s="54">
        <f>+D79+D72+D66+D60+D54+D48+D42+D36+D30+D24+D18+D12+D6</f>
        <v>8043947.4615500001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0"/>
  <sheetViews>
    <sheetView workbookViewId="0"/>
  </sheetViews>
  <sheetFormatPr baseColWidth="10" defaultRowHeight="14.25" x14ac:dyDescent="0.2"/>
  <cols>
    <col min="1" max="1" width="18.5703125" style="1" customWidth="1"/>
    <col min="2" max="2" width="12.7109375" style="1" bestFit="1" customWidth="1"/>
    <col min="3" max="3" width="11.5703125" style="1" bestFit="1" customWidth="1"/>
    <col min="4" max="4" width="12.5703125" style="1" customWidth="1"/>
    <col min="5" max="16384" width="11.42578125" style="1"/>
  </cols>
  <sheetData>
    <row r="4" spans="1:4" x14ac:dyDescent="0.2">
      <c r="A4" s="22" t="s">
        <v>6</v>
      </c>
    </row>
    <row r="7" spans="1:4" ht="42.75" x14ac:dyDescent="0.2">
      <c r="B7" s="2" t="s">
        <v>110</v>
      </c>
      <c r="C7" s="2" t="s">
        <v>153</v>
      </c>
      <c r="D7" s="2" t="s">
        <v>152</v>
      </c>
    </row>
    <row r="8" spans="1:4" x14ac:dyDescent="0.2">
      <c r="A8" s="6" t="s">
        <v>144</v>
      </c>
      <c r="B8" s="4">
        <v>9046.4699999999993</v>
      </c>
      <c r="C8" s="45"/>
      <c r="D8" s="46"/>
    </row>
    <row r="9" spans="1:4" x14ac:dyDescent="0.2">
      <c r="A9" s="6" t="s">
        <v>7</v>
      </c>
      <c r="B9" s="13">
        <v>1445</v>
      </c>
      <c r="C9" s="6">
        <v>19</v>
      </c>
      <c r="D9" s="13">
        <f>+B9/C9</f>
        <v>76.05263157894737</v>
      </c>
    </row>
    <row r="10" spans="1:4" x14ac:dyDescent="0.2">
      <c r="A10" s="6" t="s">
        <v>39</v>
      </c>
      <c r="B10" s="13">
        <v>1242.31</v>
      </c>
      <c r="C10" s="6">
        <v>27</v>
      </c>
      <c r="D10" s="13">
        <f>+B10/C10</f>
        <v>46.011481481481482</v>
      </c>
    </row>
    <row r="11" spans="1:4" x14ac:dyDescent="0.2">
      <c r="A11" s="3" t="s">
        <v>140</v>
      </c>
      <c r="B11" s="4">
        <v>3935.46</v>
      </c>
      <c r="C11" s="3">
        <v>16</v>
      </c>
      <c r="D11" s="13">
        <f>+B11/C11</f>
        <v>245.96625</v>
      </c>
    </row>
    <row r="12" spans="1:4" x14ac:dyDescent="0.2">
      <c r="A12" s="3" t="s">
        <v>115</v>
      </c>
      <c r="B12" s="45"/>
      <c r="C12" s="3">
        <v>16</v>
      </c>
      <c r="D12" s="45"/>
    </row>
    <row r="13" spans="1:4" x14ac:dyDescent="0.2">
      <c r="A13" s="6" t="s">
        <v>71</v>
      </c>
      <c r="B13" s="13">
        <v>15040.83</v>
      </c>
      <c r="C13" s="6">
        <v>237</v>
      </c>
      <c r="D13" s="13">
        <f>+B13/C13</f>
        <v>63.463417721518987</v>
      </c>
    </row>
    <row r="14" spans="1:4" x14ac:dyDescent="0.2">
      <c r="A14" s="6" t="s">
        <v>111</v>
      </c>
      <c r="B14" s="45"/>
      <c r="C14" s="45"/>
      <c r="D14" s="45"/>
    </row>
    <row r="15" spans="1:4" x14ac:dyDescent="0.2">
      <c r="A15" s="6" t="s">
        <v>81</v>
      </c>
      <c r="B15" s="13">
        <v>7656.42</v>
      </c>
      <c r="C15" s="6">
        <v>92</v>
      </c>
      <c r="D15" s="13">
        <f>+B15/C15</f>
        <v>83.221956521739131</v>
      </c>
    </row>
    <row r="16" spans="1:4" x14ac:dyDescent="0.2">
      <c r="A16" s="6" t="s">
        <v>85</v>
      </c>
      <c r="B16" s="13">
        <f>42.75*9</f>
        <v>384.75</v>
      </c>
      <c r="C16" s="6">
        <v>9</v>
      </c>
      <c r="D16" s="13">
        <f>+B16/C16</f>
        <v>42.75</v>
      </c>
    </row>
    <row r="17" spans="1:4" x14ac:dyDescent="0.2">
      <c r="A17" s="6" t="s">
        <v>87</v>
      </c>
      <c r="B17" s="13">
        <v>823.29</v>
      </c>
      <c r="C17" s="6">
        <v>18</v>
      </c>
      <c r="D17" s="13">
        <f>+B17/C17</f>
        <v>45.73833333333333</v>
      </c>
    </row>
    <row r="18" spans="1:4" x14ac:dyDescent="0.2">
      <c r="A18" s="6" t="s">
        <v>104</v>
      </c>
      <c r="B18" s="13">
        <v>580.82000000000005</v>
      </c>
      <c r="C18" s="6">
        <v>14</v>
      </c>
      <c r="D18" s="13">
        <f>+B18/C18</f>
        <v>41.487142857142864</v>
      </c>
    </row>
    <row r="19" spans="1:4" x14ac:dyDescent="0.2">
      <c r="A19" s="6" t="s">
        <v>105</v>
      </c>
      <c r="B19" s="45"/>
      <c r="C19" s="45"/>
      <c r="D19" s="45"/>
    </row>
    <row r="20" spans="1:4" x14ac:dyDescent="0.2">
      <c r="A20" s="6" t="s">
        <v>155</v>
      </c>
      <c r="B20" s="45"/>
      <c r="C20" s="45"/>
      <c r="D20" s="4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38"/>
  <sheetViews>
    <sheetView workbookViewId="0"/>
  </sheetViews>
  <sheetFormatPr baseColWidth="10" defaultRowHeight="14.25" x14ac:dyDescent="0.2"/>
  <cols>
    <col min="1" max="1" width="17.28515625" style="1" customWidth="1"/>
    <col min="2" max="2" width="13.85546875" style="1" customWidth="1"/>
    <col min="3" max="3" width="6.85546875" style="1" customWidth="1"/>
    <col min="4" max="4" width="15" style="1" customWidth="1"/>
    <col min="5" max="5" width="11.42578125" style="1"/>
    <col min="6" max="6" width="5.5703125" style="1" customWidth="1"/>
    <col min="7" max="7" width="24.42578125" style="1" customWidth="1"/>
    <col min="8" max="8" width="11.42578125" style="1"/>
    <col min="9" max="9" width="2.42578125" style="1" customWidth="1"/>
    <col min="10" max="10" width="19.85546875" style="1" customWidth="1"/>
    <col min="11" max="11" width="11.42578125" style="1"/>
    <col min="12" max="12" width="3.28515625" style="1" customWidth="1"/>
    <col min="13" max="13" width="22.140625" style="1" customWidth="1"/>
    <col min="14" max="14" width="11.42578125" style="1"/>
    <col min="15" max="15" width="5" style="1" customWidth="1"/>
    <col min="16" max="16" width="17.140625" style="1" customWidth="1"/>
    <col min="17" max="17" width="11.42578125" style="1"/>
    <col min="18" max="18" width="4.140625" style="1" customWidth="1"/>
    <col min="19" max="19" width="15.5703125" style="1" customWidth="1"/>
    <col min="20" max="20" width="11.42578125" style="1"/>
    <col min="21" max="21" width="4.28515625" style="1" customWidth="1"/>
    <col min="22" max="23" width="11.42578125" style="1"/>
    <col min="24" max="24" width="4.85546875" style="1" customWidth="1"/>
    <col min="25" max="25" width="16.42578125" style="1" customWidth="1"/>
    <col min="26" max="26" width="11.42578125" style="1"/>
    <col min="27" max="27" width="3.85546875" style="1" customWidth="1"/>
    <col min="28" max="28" width="14.7109375" style="1" customWidth="1"/>
    <col min="29" max="29" width="11.42578125" style="1"/>
    <col min="30" max="30" width="4.140625" style="1" customWidth="1"/>
    <col min="31" max="31" width="17.42578125" style="1" customWidth="1"/>
    <col min="32" max="32" width="10.5703125" style="1" customWidth="1"/>
    <col min="33" max="33" width="4.85546875" style="1" customWidth="1"/>
    <col min="34" max="34" width="16.28515625" style="1" customWidth="1"/>
    <col min="35" max="16384" width="11.42578125" style="1"/>
  </cols>
  <sheetData>
    <row r="5" spans="1:35" ht="15" x14ac:dyDescent="0.2">
      <c r="A5" s="37" t="s">
        <v>24</v>
      </c>
    </row>
    <row r="7" spans="1:35" s="55" customFormat="1" x14ac:dyDescent="0.2">
      <c r="A7" s="55" t="s">
        <v>144</v>
      </c>
      <c r="D7" s="55" t="s">
        <v>8</v>
      </c>
      <c r="G7" s="55" t="s">
        <v>39</v>
      </c>
      <c r="J7" s="55" t="s">
        <v>140</v>
      </c>
      <c r="M7" s="55" t="s">
        <v>115</v>
      </c>
      <c r="P7" s="55" t="s">
        <v>75</v>
      </c>
      <c r="S7" s="55" t="s">
        <v>111</v>
      </c>
      <c r="V7" s="55" t="s">
        <v>81</v>
      </c>
      <c r="Y7" s="55" t="s">
        <v>85</v>
      </c>
      <c r="AB7" s="55" t="s">
        <v>87</v>
      </c>
      <c r="AE7" s="55" t="s">
        <v>104</v>
      </c>
      <c r="AH7" s="55" t="s">
        <v>105</v>
      </c>
    </row>
    <row r="9" spans="1:35" x14ac:dyDescent="0.2">
      <c r="A9" s="3" t="s">
        <v>43</v>
      </c>
      <c r="B9" s="5">
        <v>4556</v>
      </c>
      <c r="D9" s="3" t="s">
        <v>10</v>
      </c>
      <c r="E9" s="5">
        <v>535</v>
      </c>
      <c r="G9" s="3" t="s">
        <v>10</v>
      </c>
      <c r="H9" s="5">
        <v>50</v>
      </c>
      <c r="J9" s="23" t="s">
        <v>47</v>
      </c>
      <c r="K9" s="24">
        <v>2</v>
      </c>
      <c r="M9" s="10" t="s">
        <v>130</v>
      </c>
      <c r="N9" s="38">
        <v>107</v>
      </c>
      <c r="P9" s="6" t="s">
        <v>43</v>
      </c>
      <c r="Q9" s="14">
        <v>6678</v>
      </c>
      <c r="R9" s="47"/>
      <c r="S9" s="26" t="s">
        <v>10</v>
      </c>
      <c r="T9" s="30">
        <v>2405</v>
      </c>
      <c r="V9" s="6" t="s">
        <v>10</v>
      </c>
      <c r="W9" s="14">
        <v>201</v>
      </c>
      <c r="Y9" s="6" t="s">
        <v>10</v>
      </c>
      <c r="Z9" s="14">
        <f>1198+1078</f>
        <v>2276</v>
      </c>
      <c r="AB9" s="6" t="s">
        <v>43</v>
      </c>
      <c r="AC9" s="6">
        <v>152</v>
      </c>
      <c r="AE9" s="3" t="s">
        <v>9</v>
      </c>
      <c r="AF9" s="5">
        <f>1130</f>
        <v>1130</v>
      </c>
      <c r="AH9" s="16" t="s">
        <v>9</v>
      </c>
      <c r="AI9" s="19">
        <v>86</v>
      </c>
    </row>
    <row r="10" spans="1:35" x14ac:dyDescent="0.2">
      <c r="A10" s="3" t="s">
        <v>10</v>
      </c>
      <c r="B10" s="5">
        <v>2390</v>
      </c>
      <c r="D10" s="3" t="s">
        <v>9</v>
      </c>
      <c r="E10" s="5">
        <v>286</v>
      </c>
      <c r="G10" s="3" t="s">
        <v>43</v>
      </c>
      <c r="H10" s="5">
        <v>47</v>
      </c>
      <c r="J10" s="23" t="s">
        <v>103</v>
      </c>
      <c r="K10" s="24">
        <v>2</v>
      </c>
      <c r="M10" s="8" t="s">
        <v>118</v>
      </c>
      <c r="N10" s="38">
        <v>26</v>
      </c>
      <c r="P10" s="6" t="s">
        <v>10</v>
      </c>
      <c r="Q10" s="14">
        <v>4095</v>
      </c>
      <c r="R10" s="47"/>
      <c r="S10" s="26" t="s">
        <v>9</v>
      </c>
      <c r="T10" s="30">
        <v>2223</v>
      </c>
      <c r="V10" s="6" t="s">
        <v>9</v>
      </c>
      <c r="W10" s="14">
        <v>74</v>
      </c>
      <c r="Y10" s="6" t="s">
        <v>43</v>
      </c>
      <c r="Z10" s="14">
        <f>353+520</f>
        <v>873</v>
      </c>
      <c r="AB10" s="6" t="s">
        <v>10</v>
      </c>
      <c r="AC10" s="6">
        <v>129</v>
      </c>
      <c r="AE10" s="25" t="s">
        <v>88</v>
      </c>
      <c r="AF10" s="39">
        <v>783</v>
      </c>
      <c r="AH10" s="16" t="s">
        <v>13</v>
      </c>
      <c r="AI10" s="19">
        <v>15</v>
      </c>
    </row>
    <row r="11" spans="1:35" x14ac:dyDescent="0.2">
      <c r="A11" s="3" t="s">
        <v>47</v>
      </c>
      <c r="B11" s="5">
        <v>2177</v>
      </c>
      <c r="D11" s="3" t="s">
        <v>14</v>
      </c>
      <c r="E11" s="5">
        <v>111</v>
      </c>
      <c r="G11" s="3" t="s">
        <v>51</v>
      </c>
      <c r="H11" s="5">
        <v>27</v>
      </c>
      <c r="J11" s="23" t="s">
        <v>141</v>
      </c>
      <c r="K11" s="24">
        <v>1</v>
      </c>
      <c r="M11" s="10" t="s">
        <v>125</v>
      </c>
      <c r="N11" s="38">
        <v>22</v>
      </c>
      <c r="P11" s="6" t="s">
        <v>72</v>
      </c>
      <c r="Q11" s="14">
        <v>2012</v>
      </c>
      <c r="R11" s="47"/>
      <c r="S11" s="26" t="s">
        <v>112</v>
      </c>
      <c r="T11" s="30">
        <v>1748</v>
      </c>
      <c r="V11" s="6" t="s">
        <v>47</v>
      </c>
      <c r="W11" s="14">
        <v>61</v>
      </c>
      <c r="Y11" s="6" t="s">
        <v>14</v>
      </c>
      <c r="Z11" s="14">
        <f>466+121</f>
        <v>587</v>
      </c>
      <c r="AB11" s="6" t="s">
        <v>73</v>
      </c>
      <c r="AC11" s="6">
        <v>104</v>
      </c>
      <c r="AE11" s="3" t="s">
        <v>10</v>
      </c>
      <c r="AF11" s="5">
        <v>725</v>
      </c>
      <c r="AH11" s="16" t="s">
        <v>10</v>
      </c>
      <c r="AI11" s="19">
        <v>14</v>
      </c>
    </row>
    <row r="12" spans="1:35" x14ac:dyDescent="0.2">
      <c r="A12" s="3" t="s">
        <v>73</v>
      </c>
      <c r="B12" s="5">
        <v>651</v>
      </c>
      <c r="D12" s="3" t="s">
        <v>11</v>
      </c>
      <c r="E12" s="5">
        <v>92</v>
      </c>
      <c r="G12" s="3" t="s">
        <v>47</v>
      </c>
      <c r="H12" s="5">
        <v>22</v>
      </c>
      <c r="J12" s="23" t="s">
        <v>43</v>
      </c>
      <c r="K12" s="24"/>
      <c r="M12" s="40" t="s">
        <v>131</v>
      </c>
      <c r="N12" s="41">
        <v>19</v>
      </c>
      <c r="P12" s="6" t="s">
        <v>73</v>
      </c>
      <c r="Q12" s="14">
        <v>2079</v>
      </c>
      <c r="R12" s="47"/>
      <c r="S12" s="26" t="s">
        <v>15</v>
      </c>
      <c r="T12" s="30">
        <v>582</v>
      </c>
      <c r="V12" s="6" t="s">
        <v>84</v>
      </c>
      <c r="W12" s="14">
        <v>57</v>
      </c>
      <c r="Y12" s="6" t="s">
        <v>72</v>
      </c>
      <c r="Z12" s="14">
        <f>255+268</f>
        <v>523</v>
      </c>
      <c r="AB12" s="6" t="s">
        <v>47</v>
      </c>
      <c r="AC12" s="6">
        <v>57</v>
      </c>
      <c r="AE12" s="3" t="s">
        <v>12</v>
      </c>
      <c r="AF12" s="5">
        <v>497</v>
      </c>
      <c r="AH12" s="16" t="s">
        <v>21</v>
      </c>
      <c r="AI12" s="19">
        <v>5</v>
      </c>
    </row>
    <row r="13" spans="1:35" x14ac:dyDescent="0.2">
      <c r="A13" s="3" t="s">
        <v>14</v>
      </c>
      <c r="B13" s="5">
        <v>505</v>
      </c>
      <c r="D13" s="3" t="s">
        <v>12</v>
      </c>
      <c r="E13" s="5">
        <v>50</v>
      </c>
      <c r="G13" s="3" t="s">
        <v>44</v>
      </c>
      <c r="H13" s="5">
        <v>17</v>
      </c>
      <c r="J13" s="23" t="s">
        <v>10</v>
      </c>
      <c r="K13" s="24"/>
      <c r="M13" s="40" t="s">
        <v>122</v>
      </c>
      <c r="N13" s="41">
        <v>17</v>
      </c>
      <c r="P13" s="6" t="s">
        <v>13</v>
      </c>
      <c r="Q13" s="14">
        <v>1518</v>
      </c>
      <c r="R13" s="47"/>
      <c r="S13" s="26" t="s">
        <v>21</v>
      </c>
      <c r="T13" s="30">
        <v>476</v>
      </c>
      <c r="V13" s="6" t="s">
        <v>14</v>
      </c>
      <c r="W13" s="14">
        <v>54</v>
      </c>
      <c r="Y13" s="6" t="s">
        <v>35</v>
      </c>
      <c r="Z13" s="14">
        <f>132+238</f>
        <v>370</v>
      </c>
      <c r="AB13" s="6" t="s">
        <v>35</v>
      </c>
      <c r="AC13" s="6">
        <v>38</v>
      </c>
      <c r="AE13" s="3" t="s">
        <v>142</v>
      </c>
      <c r="AF13" s="5">
        <v>439</v>
      </c>
      <c r="AH13" s="16" t="s">
        <v>23</v>
      </c>
      <c r="AI13" s="19">
        <v>5</v>
      </c>
    </row>
    <row r="14" spans="1:35" x14ac:dyDescent="0.2">
      <c r="A14" s="3" t="s">
        <v>15</v>
      </c>
      <c r="B14" s="5">
        <v>412</v>
      </c>
      <c r="D14" s="3" t="s">
        <v>21</v>
      </c>
      <c r="E14" s="5">
        <v>42</v>
      </c>
      <c r="G14" s="3" t="s">
        <v>30</v>
      </c>
      <c r="H14" s="5">
        <v>15</v>
      </c>
      <c r="J14" s="23" t="s">
        <v>73</v>
      </c>
      <c r="K14" s="24"/>
      <c r="M14" s="28" t="s">
        <v>116</v>
      </c>
      <c r="N14" s="38">
        <v>12</v>
      </c>
      <c r="P14" s="6" t="s">
        <v>14</v>
      </c>
      <c r="Q14" s="14">
        <v>1410</v>
      </c>
      <c r="R14" s="47"/>
      <c r="S14" s="26" t="s">
        <v>14</v>
      </c>
      <c r="T14" s="30">
        <v>461</v>
      </c>
      <c r="V14" s="6" t="s">
        <v>82</v>
      </c>
      <c r="W14" s="14">
        <v>30</v>
      </c>
      <c r="Y14" s="6" t="s">
        <v>15</v>
      </c>
      <c r="Z14" s="14">
        <f>155+175</f>
        <v>330</v>
      </c>
      <c r="AB14" s="6" t="s">
        <v>14</v>
      </c>
      <c r="AC14" s="6">
        <v>24</v>
      </c>
      <c r="AE14" s="3" t="s">
        <v>11</v>
      </c>
      <c r="AF14" s="5">
        <v>254</v>
      </c>
      <c r="AH14" s="16" t="s">
        <v>14</v>
      </c>
      <c r="AI14" s="19">
        <v>4</v>
      </c>
    </row>
    <row r="15" spans="1:35" x14ac:dyDescent="0.2">
      <c r="A15" s="3" t="s">
        <v>27</v>
      </c>
      <c r="B15" s="5">
        <v>295</v>
      </c>
      <c r="D15" s="33" t="s">
        <v>30</v>
      </c>
      <c r="E15" s="33">
        <v>42</v>
      </c>
      <c r="G15" s="3" t="s">
        <v>35</v>
      </c>
      <c r="H15" s="5">
        <v>10</v>
      </c>
      <c r="J15" s="23" t="s">
        <v>109</v>
      </c>
      <c r="K15" s="24"/>
      <c r="M15" s="8" t="s">
        <v>123</v>
      </c>
      <c r="N15" s="38">
        <v>10</v>
      </c>
      <c r="P15" s="6" t="s">
        <v>15</v>
      </c>
      <c r="Q15" s="14">
        <v>903</v>
      </c>
      <c r="R15" s="47"/>
      <c r="S15" s="26" t="s">
        <v>12</v>
      </c>
      <c r="T15" s="30">
        <v>447</v>
      </c>
      <c r="V15" s="6" t="s">
        <v>73</v>
      </c>
      <c r="W15" s="14">
        <v>22</v>
      </c>
      <c r="Y15" s="6" t="s">
        <v>48</v>
      </c>
      <c r="Z15" s="14">
        <f>116+96</f>
        <v>212</v>
      </c>
      <c r="AB15" s="6" t="s">
        <v>48</v>
      </c>
      <c r="AC15" s="6">
        <v>14</v>
      </c>
      <c r="AE15" s="3" t="s">
        <v>23</v>
      </c>
      <c r="AF15" s="5">
        <v>149</v>
      </c>
      <c r="AH15" s="16" t="s">
        <v>15</v>
      </c>
      <c r="AI15" s="19">
        <v>4</v>
      </c>
    </row>
    <row r="16" spans="1:35" x14ac:dyDescent="0.2">
      <c r="A16" s="3" t="s">
        <v>35</v>
      </c>
      <c r="B16" s="5">
        <v>225</v>
      </c>
      <c r="D16" s="3" t="s">
        <v>23</v>
      </c>
      <c r="E16" s="5">
        <v>26</v>
      </c>
      <c r="G16" s="3" t="s">
        <v>48</v>
      </c>
      <c r="H16" s="5">
        <v>8</v>
      </c>
      <c r="J16" s="23" t="s">
        <v>14</v>
      </c>
      <c r="K16" s="24"/>
      <c r="M16" s="10" t="s">
        <v>126</v>
      </c>
      <c r="N16" s="38">
        <v>6</v>
      </c>
      <c r="P16" s="6" t="s">
        <v>16</v>
      </c>
      <c r="Q16" s="14">
        <v>435</v>
      </c>
      <c r="R16" s="47"/>
      <c r="S16" s="26" t="s">
        <v>42</v>
      </c>
      <c r="T16" s="30">
        <v>399</v>
      </c>
      <c r="V16" s="6" t="s">
        <v>17</v>
      </c>
      <c r="W16" s="14">
        <v>21</v>
      </c>
      <c r="Y16" s="6" t="s">
        <v>17</v>
      </c>
      <c r="Z16" s="14">
        <f>85+75</f>
        <v>160</v>
      </c>
      <c r="AB16" s="6" t="s">
        <v>49</v>
      </c>
      <c r="AC16" s="6">
        <v>14</v>
      </c>
      <c r="AE16" s="3" t="s">
        <v>14</v>
      </c>
      <c r="AF16" s="5">
        <v>120</v>
      </c>
      <c r="AH16" s="16" t="s">
        <v>11</v>
      </c>
      <c r="AI16" s="19">
        <v>2</v>
      </c>
    </row>
    <row r="17" spans="1:35" x14ac:dyDescent="0.2">
      <c r="A17" s="3" t="s">
        <v>145</v>
      </c>
      <c r="B17" s="5">
        <v>171</v>
      </c>
      <c r="D17" s="3" t="s">
        <v>18</v>
      </c>
      <c r="E17" s="5">
        <v>26</v>
      </c>
      <c r="G17" s="3" t="s">
        <v>15</v>
      </c>
      <c r="H17" s="5">
        <v>7</v>
      </c>
      <c r="J17" s="23" t="s">
        <v>15</v>
      </c>
      <c r="K17" s="24"/>
      <c r="M17" s="10" t="s">
        <v>132</v>
      </c>
      <c r="N17" s="38">
        <v>5</v>
      </c>
      <c r="P17" s="6" t="s">
        <v>17</v>
      </c>
      <c r="Q17" s="14">
        <v>593</v>
      </c>
      <c r="R17" s="47"/>
      <c r="S17" s="26" t="s">
        <v>18</v>
      </c>
      <c r="T17" s="30">
        <v>260</v>
      </c>
      <c r="V17" s="6" t="s">
        <v>83</v>
      </c>
      <c r="W17" s="14">
        <v>19</v>
      </c>
      <c r="Y17" s="6" t="s">
        <v>18</v>
      </c>
      <c r="Z17" s="14">
        <f>13+131</f>
        <v>144</v>
      </c>
      <c r="AB17" s="6" t="s">
        <v>88</v>
      </c>
      <c r="AC17" s="6">
        <v>13</v>
      </c>
      <c r="AE17" s="3" t="s">
        <v>18</v>
      </c>
      <c r="AF17" s="5">
        <v>66</v>
      </c>
      <c r="AH17" s="16" t="s">
        <v>17</v>
      </c>
      <c r="AI17" s="19">
        <v>1</v>
      </c>
    </row>
    <row r="18" spans="1:35" x14ac:dyDescent="0.2">
      <c r="A18" s="3" t="s">
        <v>31</v>
      </c>
      <c r="B18" s="5">
        <v>155</v>
      </c>
      <c r="D18" s="3" t="s">
        <v>13</v>
      </c>
      <c r="E18" s="5">
        <v>23</v>
      </c>
      <c r="G18" s="3" t="s">
        <v>46</v>
      </c>
      <c r="H18" s="5">
        <v>6</v>
      </c>
      <c r="J18" s="23" t="s">
        <v>16</v>
      </c>
      <c r="K18" s="24"/>
      <c r="M18" s="8" t="s">
        <v>119</v>
      </c>
      <c r="N18" s="38">
        <v>4</v>
      </c>
      <c r="P18" s="6" t="s">
        <v>18</v>
      </c>
      <c r="Q18" s="14">
        <v>313</v>
      </c>
      <c r="R18" s="47"/>
      <c r="S18" s="26" t="s">
        <v>109</v>
      </c>
      <c r="T18" s="30">
        <v>207</v>
      </c>
      <c r="V18" s="6" t="s">
        <v>27</v>
      </c>
      <c r="W18" s="14">
        <v>15</v>
      </c>
      <c r="Y18" s="6" t="s">
        <v>73</v>
      </c>
      <c r="Z18" s="14">
        <v>97</v>
      </c>
      <c r="AB18" s="6" t="s">
        <v>15</v>
      </c>
      <c r="AC18" s="6">
        <v>13</v>
      </c>
      <c r="AH18" s="16" t="s">
        <v>97</v>
      </c>
      <c r="AI18" s="19">
        <v>1</v>
      </c>
    </row>
    <row r="19" spans="1:35" x14ac:dyDescent="0.2">
      <c r="A19" s="3" t="s">
        <v>48</v>
      </c>
      <c r="B19" s="5">
        <v>136</v>
      </c>
      <c r="D19" s="3" t="s">
        <v>15</v>
      </c>
      <c r="E19" s="5">
        <v>20</v>
      </c>
      <c r="G19" s="3" t="s">
        <v>18</v>
      </c>
      <c r="H19" s="5">
        <v>6</v>
      </c>
      <c r="J19" s="23" t="s">
        <v>17</v>
      </c>
      <c r="K19" s="24"/>
      <c r="M19" s="8" t="s">
        <v>120</v>
      </c>
      <c r="N19" s="38">
        <v>3</v>
      </c>
      <c r="P19" s="6" t="s">
        <v>27</v>
      </c>
      <c r="Q19" s="14">
        <v>460</v>
      </c>
      <c r="R19" s="47"/>
      <c r="S19" s="26" t="s">
        <v>22</v>
      </c>
      <c r="T19" s="30">
        <v>204</v>
      </c>
      <c r="V19" s="6" t="s">
        <v>74</v>
      </c>
      <c r="W19" s="14">
        <v>8</v>
      </c>
      <c r="Y19" s="6" t="s">
        <v>74</v>
      </c>
      <c r="Z19" s="14">
        <f>8+80</f>
        <v>88</v>
      </c>
      <c r="AB19" s="6" t="s">
        <v>89</v>
      </c>
      <c r="AC19" s="6">
        <v>12</v>
      </c>
      <c r="AH19" s="16" t="s">
        <v>108</v>
      </c>
      <c r="AI19" s="19">
        <v>1</v>
      </c>
    </row>
    <row r="20" spans="1:35" x14ac:dyDescent="0.2">
      <c r="A20" s="3" t="s">
        <v>51</v>
      </c>
      <c r="B20" s="5">
        <v>122</v>
      </c>
      <c r="D20" s="33" t="s">
        <v>37</v>
      </c>
      <c r="E20" s="33">
        <v>19</v>
      </c>
      <c r="G20" s="3" t="s">
        <v>50</v>
      </c>
      <c r="H20" s="5">
        <v>4</v>
      </c>
      <c r="J20" s="23" t="s">
        <v>18</v>
      </c>
      <c r="K20" s="24"/>
      <c r="M20" s="8" t="s">
        <v>124</v>
      </c>
      <c r="N20" s="38">
        <v>3</v>
      </c>
      <c r="P20" s="6" t="s">
        <v>20</v>
      </c>
      <c r="Q20" s="14">
        <v>208</v>
      </c>
      <c r="R20" s="47"/>
      <c r="S20" s="26" t="s">
        <v>17</v>
      </c>
      <c r="T20" s="30">
        <v>122</v>
      </c>
      <c r="Y20" s="6" t="s">
        <v>27</v>
      </c>
      <c r="Z20" s="14">
        <f>22+49</f>
        <v>71</v>
      </c>
      <c r="AB20" s="6" t="s">
        <v>30</v>
      </c>
      <c r="AC20" s="6">
        <v>8</v>
      </c>
      <c r="AH20" s="16" t="s">
        <v>76</v>
      </c>
      <c r="AI20" s="19">
        <v>1</v>
      </c>
    </row>
    <row r="21" spans="1:35" x14ac:dyDescent="0.2">
      <c r="A21" s="3" t="s">
        <v>30</v>
      </c>
      <c r="B21" s="5">
        <v>101</v>
      </c>
      <c r="D21" s="3" t="s">
        <v>17</v>
      </c>
      <c r="E21" s="5">
        <v>15</v>
      </c>
      <c r="G21" s="3" t="s">
        <v>42</v>
      </c>
      <c r="H21" s="5">
        <v>2</v>
      </c>
      <c r="J21" s="23" t="s">
        <v>27</v>
      </c>
      <c r="K21" s="24"/>
      <c r="M21" s="10" t="s">
        <v>129</v>
      </c>
      <c r="N21" s="38">
        <v>3</v>
      </c>
      <c r="P21" s="6" t="s">
        <v>35</v>
      </c>
      <c r="Q21" s="14">
        <v>388</v>
      </c>
      <c r="R21" s="47"/>
      <c r="S21" s="26" t="s">
        <v>23</v>
      </c>
      <c r="T21" s="30">
        <v>95</v>
      </c>
      <c r="Y21" s="6" t="s">
        <v>16</v>
      </c>
      <c r="Z21" s="14">
        <v>48</v>
      </c>
      <c r="AB21" s="6" t="s">
        <v>90</v>
      </c>
      <c r="AC21" s="6">
        <v>7</v>
      </c>
      <c r="AH21" s="16" t="s">
        <v>32</v>
      </c>
      <c r="AI21" s="19">
        <v>1</v>
      </c>
    </row>
    <row r="22" spans="1:35" x14ac:dyDescent="0.2">
      <c r="A22" s="3" t="s">
        <v>17</v>
      </c>
      <c r="B22" s="5">
        <v>97</v>
      </c>
      <c r="D22" s="33" t="s">
        <v>36</v>
      </c>
      <c r="E22" s="33">
        <v>13</v>
      </c>
      <c r="G22" s="3" t="s">
        <v>45</v>
      </c>
      <c r="H22" s="5">
        <v>1</v>
      </c>
      <c r="J22" s="23" t="s">
        <v>20</v>
      </c>
      <c r="K22" s="24"/>
      <c r="M22" s="28" t="s">
        <v>117</v>
      </c>
      <c r="N22" s="42">
        <v>2</v>
      </c>
      <c r="P22" s="6" t="s">
        <v>74</v>
      </c>
      <c r="Q22" s="14">
        <v>458</v>
      </c>
      <c r="R22" s="47"/>
      <c r="S22" s="26" t="s">
        <v>16</v>
      </c>
      <c r="T22" s="30">
        <v>23</v>
      </c>
      <c r="Y22" s="6" t="s">
        <v>13</v>
      </c>
      <c r="Z22" s="14">
        <f>17+7</f>
        <v>24</v>
      </c>
      <c r="AB22" s="6" t="s">
        <v>18</v>
      </c>
      <c r="AC22" s="6">
        <v>6</v>
      </c>
      <c r="AH22" s="16" t="s">
        <v>77</v>
      </c>
      <c r="AI22" s="19">
        <v>1</v>
      </c>
    </row>
    <row r="23" spans="1:35" x14ac:dyDescent="0.2">
      <c r="A23" s="3" t="s">
        <v>91</v>
      </c>
      <c r="B23" s="5">
        <v>81</v>
      </c>
      <c r="D23" s="3" t="s">
        <v>19</v>
      </c>
      <c r="E23" s="5">
        <v>9</v>
      </c>
      <c r="G23" s="3" t="s">
        <v>16</v>
      </c>
      <c r="H23" s="5">
        <v>1</v>
      </c>
      <c r="J23" s="23" t="s">
        <v>35</v>
      </c>
      <c r="K23" s="24"/>
      <c r="M23" s="10" t="s">
        <v>127</v>
      </c>
      <c r="N23" s="38">
        <v>2</v>
      </c>
      <c r="P23" s="6" t="s">
        <v>48</v>
      </c>
      <c r="Q23" s="14">
        <v>221</v>
      </c>
      <c r="R23" s="47"/>
      <c r="S23" s="26" t="s">
        <v>20</v>
      </c>
      <c r="T23" s="30">
        <v>1</v>
      </c>
      <c r="Y23" s="6" t="s">
        <v>20</v>
      </c>
      <c r="Z23" s="14">
        <v>3</v>
      </c>
      <c r="AB23" s="6" t="s">
        <v>27</v>
      </c>
      <c r="AC23" s="6">
        <v>4</v>
      </c>
    </row>
    <row r="24" spans="1:35" x14ac:dyDescent="0.2">
      <c r="A24" s="3" t="s">
        <v>146</v>
      </c>
      <c r="B24" s="5">
        <v>74</v>
      </c>
      <c r="D24" s="33" t="s">
        <v>38</v>
      </c>
      <c r="E24" s="33">
        <v>9</v>
      </c>
      <c r="G24" s="3" t="s">
        <v>17</v>
      </c>
      <c r="H24" s="5">
        <v>1</v>
      </c>
      <c r="J24" s="23" t="s">
        <v>74</v>
      </c>
      <c r="K24" s="24"/>
      <c r="M24" s="8" t="s">
        <v>133</v>
      </c>
      <c r="N24" s="38">
        <v>2</v>
      </c>
      <c r="AB24" s="6" t="s">
        <v>16</v>
      </c>
      <c r="AC24" s="6">
        <v>3</v>
      </c>
    </row>
    <row r="25" spans="1:35" x14ac:dyDescent="0.2">
      <c r="A25" s="3" t="s">
        <v>49</v>
      </c>
      <c r="B25" s="5">
        <v>74</v>
      </c>
      <c r="D25" s="33" t="s">
        <v>22</v>
      </c>
      <c r="E25" s="33">
        <v>4</v>
      </c>
      <c r="G25" s="3" t="s">
        <v>49</v>
      </c>
      <c r="H25" s="5">
        <v>1</v>
      </c>
      <c r="J25" s="23" t="s">
        <v>48</v>
      </c>
      <c r="K25" s="24"/>
      <c r="M25" s="10" t="s">
        <v>134</v>
      </c>
      <c r="N25" s="38">
        <v>2</v>
      </c>
      <c r="AB25" s="6" t="s">
        <v>17</v>
      </c>
      <c r="AC25" s="6">
        <v>3</v>
      </c>
    </row>
    <row r="26" spans="1:35" x14ac:dyDescent="0.2">
      <c r="A26" s="3" t="s">
        <v>147</v>
      </c>
      <c r="B26" s="5">
        <v>68</v>
      </c>
      <c r="D26" s="33" t="s">
        <v>16</v>
      </c>
      <c r="E26" s="33">
        <v>4</v>
      </c>
      <c r="M26" s="8" t="s">
        <v>121</v>
      </c>
      <c r="N26" s="38">
        <v>1</v>
      </c>
      <c r="AB26" s="6" t="s">
        <v>91</v>
      </c>
      <c r="AC26" s="6">
        <v>3</v>
      </c>
    </row>
    <row r="27" spans="1:35" x14ac:dyDescent="0.2">
      <c r="A27" s="3" t="s">
        <v>89</v>
      </c>
      <c r="B27" s="5">
        <v>62</v>
      </c>
      <c r="D27" s="33" t="s">
        <v>20</v>
      </c>
      <c r="E27" s="33">
        <v>1</v>
      </c>
      <c r="M27" s="10" t="s">
        <v>128</v>
      </c>
      <c r="N27" s="38">
        <v>1</v>
      </c>
      <c r="AB27" s="6" t="s">
        <v>92</v>
      </c>
      <c r="AC27" s="6">
        <v>3</v>
      </c>
    </row>
    <row r="28" spans="1:35" x14ac:dyDescent="0.2">
      <c r="A28" s="3" t="s">
        <v>18</v>
      </c>
      <c r="B28" s="5">
        <v>53</v>
      </c>
      <c r="AB28" s="6" t="s">
        <v>93</v>
      </c>
      <c r="AC28" s="6">
        <v>3</v>
      </c>
    </row>
    <row r="29" spans="1:35" x14ac:dyDescent="0.2">
      <c r="A29" s="3" t="s">
        <v>94</v>
      </c>
      <c r="B29" s="5">
        <v>48</v>
      </c>
      <c r="AB29" s="6" t="s">
        <v>94</v>
      </c>
      <c r="AC29" s="6">
        <v>2</v>
      </c>
    </row>
    <row r="30" spans="1:35" x14ac:dyDescent="0.2">
      <c r="A30" s="3" t="s">
        <v>16</v>
      </c>
      <c r="B30" s="5">
        <v>31</v>
      </c>
      <c r="AB30" s="6" t="s">
        <v>32</v>
      </c>
      <c r="AC30" s="6">
        <v>2</v>
      </c>
    </row>
    <row r="31" spans="1:35" x14ac:dyDescent="0.2">
      <c r="A31" s="3" t="s">
        <v>34</v>
      </c>
      <c r="B31" s="5">
        <v>27</v>
      </c>
      <c r="AB31" s="6" t="s">
        <v>77</v>
      </c>
      <c r="AC31" s="6">
        <v>2</v>
      </c>
    </row>
    <row r="32" spans="1:35" x14ac:dyDescent="0.2">
      <c r="A32" s="3" t="s">
        <v>78</v>
      </c>
      <c r="B32" s="5">
        <v>27</v>
      </c>
      <c r="AB32" s="6" t="s">
        <v>95</v>
      </c>
      <c r="AC32" s="6">
        <v>2</v>
      </c>
    </row>
    <row r="33" spans="1:29" x14ac:dyDescent="0.2">
      <c r="A33" s="3" t="s">
        <v>29</v>
      </c>
      <c r="B33" s="5">
        <v>24</v>
      </c>
      <c r="AB33" s="6" t="s">
        <v>96</v>
      </c>
      <c r="AC33" s="6">
        <v>2</v>
      </c>
    </row>
    <row r="34" spans="1:29" x14ac:dyDescent="0.2">
      <c r="A34" s="3" t="s">
        <v>74</v>
      </c>
      <c r="B34" s="5">
        <v>23</v>
      </c>
      <c r="AB34" s="6" t="s">
        <v>97</v>
      </c>
      <c r="AC34" s="6">
        <v>1</v>
      </c>
    </row>
    <row r="35" spans="1:29" x14ac:dyDescent="0.2">
      <c r="A35" s="3" t="s">
        <v>20</v>
      </c>
      <c r="B35" s="5">
        <v>21</v>
      </c>
      <c r="AB35" s="6" t="s">
        <v>98</v>
      </c>
      <c r="AC35" s="6">
        <v>1</v>
      </c>
    </row>
    <row r="36" spans="1:29" x14ac:dyDescent="0.2">
      <c r="A36" s="3" t="s">
        <v>32</v>
      </c>
      <c r="B36" s="5">
        <v>20</v>
      </c>
      <c r="AB36" s="6" t="s">
        <v>99</v>
      </c>
      <c r="AC36" s="6">
        <v>1</v>
      </c>
    </row>
    <row r="37" spans="1:29" x14ac:dyDescent="0.2">
      <c r="A37" s="3" t="s">
        <v>148</v>
      </c>
      <c r="B37" s="5">
        <v>14</v>
      </c>
      <c r="AB37" s="6" t="s">
        <v>100</v>
      </c>
      <c r="AC37" s="6">
        <v>1</v>
      </c>
    </row>
    <row r="38" spans="1:29" x14ac:dyDescent="0.2">
      <c r="A38" s="3" t="s">
        <v>101</v>
      </c>
      <c r="B38" s="5">
        <v>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31"/>
  <sheetViews>
    <sheetView workbookViewId="0"/>
  </sheetViews>
  <sheetFormatPr baseColWidth="10" defaultRowHeight="14.25" x14ac:dyDescent="0.2"/>
  <cols>
    <col min="1" max="1" width="17.5703125" style="1" customWidth="1"/>
    <col min="2" max="2" width="11.42578125" style="1"/>
    <col min="3" max="3" width="7.28515625" style="1" customWidth="1"/>
    <col min="4" max="4" width="23.140625" style="1" customWidth="1"/>
    <col min="5" max="5" width="11.42578125" style="1"/>
    <col min="6" max="6" width="7.140625" style="1" customWidth="1"/>
    <col min="7" max="7" width="22.42578125" style="1" customWidth="1"/>
    <col min="8" max="8" width="11.42578125" style="1"/>
    <col min="9" max="9" width="7.28515625" style="1" customWidth="1"/>
    <col min="10" max="10" width="11.42578125" style="1"/>
    <col min="11" max="11" width="11" style="1" customWidth="1"/>
    <col min="12" max="12" width="7.85546875" style="1" customWidth="1"/>
    <col min="13" max="13" width="18" style="1" customWidth="1"/>
    <col min="14" max="15" width="11.42578125" style="1"/>
    <col min="16" max="16" width="15.140625" style="1" customWidth="1"/>
    <col min="17" max="17" width="11.42578125" style="1"/>
    <col min="18" max="18" width="7.28515625" style="1" customWidth="1"/>
    <col min="19" max="20" width="11.42578125" style="1"/>
    <col min="21" max="21" width="5.85546875" style="1" customWidth="1"/>
    <col min="22" max="23" width="11.42578125" style="1"/>
    <col min="24" max="24" width="7.7109375" style="1" customWidth="1"/>
    <col min="25" max="25" width="16.7109375" style="1" customWidth="1"/>
    <col min="26" max="26" width="11.42578125" style="1"/>
    <col min="27" max="27" width="6.42578125" style="1" customWidth="1"/>
    <col min="28" max="28" width="20.28515625" style="1" customWidth="1"/>
    <col min="29" max="29" width="11.42578125" style="1"/>
    <col min="30" max="30" width="7" style="1" customWidth="1"/>
    <col min="31" max="32" width="11.42578125" style="1"/>
    <col min="33" max="33" width="6.7109375" style="1" customWidth="1"/>
    <col min="34" max="34" width="17.42578125" style="1" customWidth="1"/>
    <col min="35" max="16384" width="11.42578125" style="1"/>
  </cols>
  <sheetData>
    <row r="3" spans="1:35" ht="15" x14ac:dyDescent="0.2">
      <c r="A3" s="37" t="s">
        <v>0</v>
      </c>
    </row>
    <row r="6" spans="1:35" s="55" customFormat="1" x14ac:dyDescent="0.2">
      <c r="A6" s="55" t="s">
        <v>144</v>
      </c>
      <c r="D6" s="55" t="s">
        <v>7</v>
      </c>
      <c r="G6" s="55" t="s">
        <v>39</v>
      </c>
      <c r="J6" s="55" t="s">
        <v>140</v>
      </c>
      <c r="M6" s="55" t="s">
        <v>115</v>
      </c>
      <c r="P6" s="55" t="s">
        <v>71</v>
      </c>
      <c r="S6" s="55" t="s">
        <v>111</v>
      </c>
      <c r="V6" s="55" t="s">
        <v>81</v>
      </c>
      <c r="Y6" s="55" t="s">
        <v>85</v>
      </c>
      <c r="AB6" s="55" t="s">
        <v>87</v>
      </c>
      <c r="AE6" s="55" t="s">
        <v>104</v>
      </c>
      <c r="AH6" s="55" t="s">
        <v>105</v>
      </c>
    </row>
    <row r="8" spans="1:35" x14ac:dyDescent="0.2">
      <c r="A8" s="36" t="s">
        <v>25</v>
      </c>
      <c r="D8" s="36" t="s">
        <v>25</v>
      </c>
      <c r="G8" s="3" t="s">
        <v>52</v>
      </c>
      <c r="H8" s="5">
        <v>2</v>
      </c>
      <c r="J8" s="23" t="s">
        <v>47</v>
      </c>
      <c r="K8" s="24">
        <v>89</v>
      </c>
      <c r="M8" s="1" t="s">
        <v>25</v>
      </c>
      <c r="P8" s="6" t="s">
        <v>76</v>
      </c>
      <c r="Q8" s="14">
        <v>3078</v>
      </c>
      <c r="S8" s="26" t="s">
        <v>112</v>
      </c>
      <c r="T8" s="27" t="s">
        <v>113</v>
      </c>
      <c r="V8" s="6" t="s">
        <v>47</v>
      </c>
      <c r="W8" s="14">
        <v>109</v>
      </c>
      <c r="Y8" s="6" t="s">
        <v>10</v>
      </c>
      <c r="Z8" s="14">
        <v>282</v>
      </c>
      <c r="AB8" s="6" t="s">
        <v>73</v>
      </c>
      <c r="AC8" s="6">
        <v>156</v>
      </c>
      <c r="AE8" s="25" t="s">
        <v>88</v>
      </c>
      <c r="AF8" s="39">
        <v>229</v>
      </c>
      <c r="AH8" s="16" t="s">
        <v>12</v>
      </c>
      <c r="AI8" s="19">
        <v>7</v>
      </c>
    </row>
    <row r="9" spans="1:35" x14ac:dyDescent="0.2">
      <c r="A9" s="3" t="s">
        <v>47</v>
      </c>
      <c r="B9" s="5">
        <v>353</v>
      </c>
      <c r="D9" s="3" t="s">
        <v>12</v>
      </c>
      <c r="E9" s="5">
        <v>130</v>
      </c>
      <c r="G9" s="3" t="s">
        <v>57</v>
      </c>
      <c r="H9" s="5">
        <v>8</v>
      </c>
      <c r="J9" s="23" t="s">
        <v>84</v>
      </c>
      <c r="K9" s="24">
        <v>84</v>
      </c>
      <c r="P9" s="6" t="s">
        <v>73</v>
      </c>
      <c r="Q9" s="14">
        <v>2013</v>
      </c>
      <c r="S9" s="26" t="s">
        <v>27</v>
      </c>
      <c r="T9" s="27" t="s">
        <v>114</v>
      </c>
      <c r="V9" s="6" t="s">
        <v>27</v>
      </c>
      <c r="W9" s="14">
        <v>98</v>
      </c>
      <c r="Y9" s="6" t="s">
        <v>72</v>
      </c>
      <c r="Z9" s="14">
        <v>234</v>
      </c>
      <c r="AB9" s="6" t="s">
        <v>48</v>
      </c>
      <c r="AC9" s="6">
        <v>19</v>
      </c>
      <c r="AE9" s="3" t="s">
        <v>12</v>
      </c>
      <c r="AF9" s="5">
        <v>355</v>
      </c>
      <c r="AH9" s="16" t="s">
        <v>11</v>
      </c>
      <c r="AI9" s="19">
        <v>7</v>
      </c>
    </row>
    <row r="10" spans="1:35" x14ac:dyDescent="0.2">
      <c r="A10" s="3" t="s">
        <v>73</v>
      </c>
      <c r="B10" s="5">
        <v>228</v>
      </c>
      <c r="D10" s="3" t="s">
        <v>11</v>
      </c>
      <c r="E10" s="5">
        <v>76</v>
      </c>
      <c r="G10" s="3" t="s">
        <v>58</v>
      </c>
      <c r="H10" s="5">
        <v>8</v>
      </c>
      <c r="J10" s="23" t="s">
        <v>43</v>
      </c>
      <c r="K10" s="24">
        <v>68</v>
      </c>
      <c r="M10" s="28" t="s">
        <v>117</v>
      </c>
      <c r="N10" s="9">
        <v>6</v>
      </c>
      <c r="P10" s="6" t="s">
        <v>72</v>
      </c>
      <c r="Q10" s="14">
        <v>802</v>
      </c>
      <c r="S10" s="26" t="s">
        <v>12</v>
      </c>
      <c r="T10" s="29">
        <f>205+6</f>
        <v>211</v>
      </c>
      <c r="V10" s="6" t="s">
        <v>73</v>
      </c>
      <c r="W10" s="14">
        <v>93</v>
      </c>
      <c r="Y10" s="6" t="s">
        <v>27</v>
      </c>
      <c r="Z10" s="14">
        <v>186</v>
      </c>
      <c r="AB10" s="6" t="s">
        <v>47</v>
      </c>
      <c r="AC10" s="6">
        <v>18</v>
      </c>
      <c r="AE10" s="3" t="s">
        <v>11</v>
      </c>
      <c r="AF10" s="5">
        <v>300</v>
      </c>
      <c r="AH10" s="16" t="s">
        <v>23</v>
      </c>
      <c r="AI10" s="19">
        <v>4</v>
      </c>
    </row>
    <row r="11" spans="1:35" x14ac:dyDescent="0.2">
      <c r="A11" s="3" t="s">
        <v>27</v>
      </c>
      <c r="B11" s="5">
        <v>175</v>
      </c>
      <c r="D11" s="3" t="s">
        <v>10</v>
      </c>
      <c r="E11" s="5">
        <v>65</v>
      </c>
      <c r="G11" s="3" t="s">
        <v>61</v>
      </c>
      <c r="H11" s="5">
        <v>8</v>
      </c>
      <c r="J11" s="23" t="s">
        <v>27</v>
      </c>
      <c r="K11" s="24">
        <v>51</v>
      </c>
      <c r="M11" s="10" t="s">
        <v>125</v>
      </c>
      <c r="N11" s="9">
        <v>5</v>
      </c>
      <c r="P11" s="6" t="s">
        <v>27</v>
      </c>
      <c r="Q11" s="14">
        <v>641</v>
      </c>
      <c r="S11" s="26" t="s">
        <v>10</v>
      </c>
      <c r="T11" s="30">
        <v>39</v>
      </c>
      <c r="V11" s="6" t="s">
        <v>48</v>
      </c>
      <c r="W11" s="14">
        <v>89</v>
      </c>
      <c r="Y11" s="6" t="s">
        <v>77</v>
      </c>
      <c r="Z11" s="14">
        <v>114</v>
      </c>
      <c r="AB11" s="6" t="s">
        <v>88</v>
      </c>
      <c r="AC11" s="6">
        <v>14</v>
      </c>
      <c r="AE11" s="3" t="s">
        <v>23</v>
      </c>
      <c r="AF11" s="5">
        <v>248</v>
      </c>
      <c r="AH11" s="16" t="s">
        <v>10</v>
      </c>
      <c r="AI11" s="19">
        <v>4</v>
      </c>
    </row>
    <row r="12" spans="1:35" x14ac:dyDescent="0.2">
      <c r="A12" s="3" t="s">
        <v>48</v>
      </c>
      <c r="B12" s="5">
        <v>112</v>
      </c>
      <c r="D12" s="3" t="s">
        <v>27</v>
      </c>
      <c r="E12" s="5">
        <v>54</v>
      </c>
      <c r="G12" s="3" t="s">
        <v>62</v>
      </c>
      <c r="H12" s="5">
        <v>8</v>
      </c>
      <c r="J12" s="23" t="s">
        <v>73</v>
      </c>
      <c r="K12" s="24">
        <v>40</v>
      </c>
      <c r="M12" s="10" t="s">
        <v>129</v>
      </c>
      <c r="N12" s="9">
        <v>5</v>
      </c>
      <c r="P12" s="6" t="s">
        <v>17</v>
      </c>
      <c r="Q12" s="14">
        <v>391</v>
      </c>
      <c r="S12" s="26" t="s">
        <v>26</v>
      </c>
      <c r="T12" s="29">
        <v>38</v>
      </c>
      <c r="V12" s="6" t="s">
        <v>84</v>
      </c>
      <c r="W12" s="14">
        <v>39</v>
      </c>
      <c r="Y12" s="6" t="s">
        <v>17</v>
      </c>
      <c r="Z12" s="14">
        <v>108</v>
      </c>
      <c r="AB12" s="6" t="s">
        <v>27</v>
      </c>
      <c r="AC12" s="6">
        <v>12</v>
      </c>
      <c r="AE12" s="3" t="s">
        <v>10</v>
      </c>
      <c r="AF12" s="5">
        <v>320</v>
      </c>
      <c r="AH12" s="16" t="s">
        <v>9</v>
      </c>
      <c r="AI12" s="19">
        <v>3</v>
      </c>
    </row>
    <row r="13" spans="1:35" x14ac:dyDescent="0.2">
      <c r="A13" s="3" t="s">
        <v>17</v>
      </c>
      <c r="B13" s="5">
        <v>60</v>
      </c>
      <c r="D13" s="3" t="s">
        <v>28</v>
      </c>
      <c r="E13" s="5">
        <v>34</v>
      </c>
      <c r="G13" s="3" t="s">
        <v>68</v>
      </c>
      <c r="H13" s="5">
        <v>7</v>
      </c>
      <c r="J13" s="23" t="s">
        <v>17</v>
      </c>
      <c r="K13" s="24">
        <v>31</v>
      </c>
      <c r="M13" s="8" t="s">
        <v>123</v>
      </c>
      <c r="N13" s="9">
        <v>3</v>
      </c>
      <c r="P13" s="6" t="s">
        <v>77</v>
      </c>
      <c r="Q13" s="14">
        <v>217</v>
      </c>
      <c r="S13" s="26" t="s">
        <v>29</v>
      </c>
      <c r="T13" s="30">
        <v>26</v>
      </c>
      <c r="V13" s="6" t="s">
        <v>10</v>
      </c>
      <c r="W13" s="14">
        <v>33</v>
      </c>
      <c r="Y13" s="6" t="s">
        <v>48</v>
      </c>
      <c r="Z13" s="14">
        <v>81</v>
      </c>
      <c r="AB13" s="6" t="s">
        <v>77</v>
      </c>
      <c r="AC13" s="6">
        <v>10</v>
      </c>
      <c r="AE13" s="3" t="s">
        <v>9</v>
      </c>
      <c r="AF13" s="5">
        <v>24</v>
      </c>
      <c r="AH13" s="16" t="s">
        <v>32</v>
      </c>
      <c r="AI13" s="19">
        <v>2</v>
      </c>
    </row>
    <row r="14" spans="1:35" x14ac:dyDescent="0.2">
      <c r="A14" s="3" t="s">
        <v>10</v>
      </c>
      <c r="B14" s="5">
        <v>58</v>
      </c>
      <c r="D14" s="3" t="s">
        <v>23</v>
      </c>
      <c r="E14" s="5">
        <v>21</v>
      </c>
      <c r="G14" s="3" t="s">
        <v>59</v>
      </c>
      <c r="H14" s="5">
        <v>6</v>
      </c>
      <c r="J14" s="23" t="s">
        <v>15</v>
      </c>
      <c r="K14" s="24">
        <v>30</v>
      </c>
      <c r="M14" s="10" t="s">
        <v>128</v>
      </c>
      <c r="N14" s="9">
        <v>3</v>
      </c>
      <c r="P14" s="6" t="s">
        <v>48</v>
      </c>
      <c r="Q14" s="14">
        <v>139</v>
      </c>
      <c r="S14" s="26" t="s">
        <v>28</v>
      </c>
      <c r="T14" s="30">
        <v>24</v>
      </c>
      <c r="V14" s="6" t="s">
        <v>17</v>
      </c>
      <c r="W14" s="14">
        <v>26</v>
      </c>
      <c r="Y14" s="6" t="s">
        <v>73</v>
      </c>
      <c r="Z14" s="14">
        <v>60</v>
      </c>
      <c r="AB14" s="6" t="s">
        <v>10</v>
      </c>
      <c r="AC14" s="6">
        <v>9</v>
      </c>
      <c r="AE14" s="31" t="s">
        <v>84</v>
      </c>
      <c r="AF14" s="32">
        <v>20</v>
      </c>
      <c r="AH14" s="16" t="s">
        <v>29</v>
      </c>
      <c r="AI14" s="19">
        <v>1</v>
      </c>
    </row>
    <row r="15" spans="1:35" x14ac:dyDescent="0.2">
      <c r="A15" s="3" t="s">
        <v>147</v>
      </c>
      <c r="B15" s="5">
        <v>40</v>
      </c>
      <c r="D15" s="3" t="s">
        <v>29</v>
      </c>
      <c r="E15" s="5">
        <v>20</v>
      </c>
      <c r="G15" s="3" t="s">
        <v>60</v>
      </c>
      <c r="H15" s="5">
        <v>6</v>
      </c>
      <c r="J15" s="23" t="s">
        <v>10</v>
      </c>
      <c r="K15" s="24">
        <v>29</v>
      </c>
      <c r="M15" s="8" t="s">
        <v>136</v>
      </c>
      <c r="N15" s="9">
        <v>1</v>
      </c>
      <c r="P15" s="6" t="s">
        <v>10</v>
      </c>
      <c r="Q15" s="14">
        <v>183</v>
      </c>
      <c r="S15" s="26" t="s">
        <v>9</v>
      </c>
      <c r="T15" s="30">
        <v>14</v>
      </c>
      <c r="V15" s="6" t="s">
        <v>77</v>
      </c>
      <c r="W15" s="14">
        <v>8</v>
      </c>
      <c r="Y15" s="6" t="s">
        <v>43</v>
      </c>
      <c r="Z15" s="14">
        <v>24</v>
      </c>
      <c r="AB15" s="6" t="s">
        <v>35</v>
      </c>
      <c r="AC15" s="6">
        <v>7</v>
      </c>
      <c r="AH15" s="16" t="s">
        <v>15</v>
      </c>
      <c r="AI15" s="19">
        <v>1</v>
      </c>
    </row>
    <row r="16" spans="1:35" x14ac:dyDescent="0.2">
      <c r="A16" s="3" t="s">
        <v>43</v>
      </c>
      <c r="B16" s="5">
        <v>33</v>
      </c>
      <c r="D16" s="3" t="s">
        <v>30</v>
      </c>
      <c r="E16" s="5">
        <v>17</v>
      </c>
      <c r="G16" s="3" t="s">
        <v>63</v>
      </c>
      <c r="H16" s="5">
        <v>6</v>
      </c>
      <c r="J16" s="23" t="s">
        <v>48</v>
      </c>
      <c r="K16" s="24">
        <v>13</v>
      </c>
      <c r="P16" s="6" t="s">
        <v>30</v>
      </c>
      <c r="Q16" s="14">
        <v>96</v>
      </c>
      <c r="S16" s="26" t="s">
        <v>23</v>
      </c>
      <c r="T16" s="30">
        <v>12</v>
      </c>
      <c r="V16" s="6" t="s">
        <v>76</v>
      </c>
      <c r="W16" s="14">
        <v>7</v>
      </c>
      <c r="Y16" s="6" t="s">
        <v>78</v>
      </c>
      <c r="Z16" s="14">
        <v>18</v>
      </c>
      <c r="AB16" s="6" t="s">
        <v>17</v>
      </c>
      <c r="AC16" s="6">
        <v>6</v>
      </c>
      <c r="AH16" s="16" t="s">
        <v>21</v>
      </c>
      <c r="AI16" s="19">
        <v>1</v>
      </c>
    </row>
    <row r="17" spans="1:35" x14ac:dyDescent="0.2">
      <c r="A17" s="3" t="s">
        <v>30</v>
      </c>
      <c r="B17" s="5">
        <v>19</v>
      </c>
      <c r="D17" s="3" t="s">
        <v>26</v>
      </c>
      <c r="E17" s="5">
        <v>11</v>
      </c>
      <c r="G17" s="3" t="s">
        <v>67</v>
      </c>
      <c r="H17" s="5">
        <v>6</v>
      </c>
      <c r="J17" s="23" t="s">
        <v>30</v>
      </c>
      <c r="K17" s="24">
        <v>10</v>
      </c>
      <c r="P17" s="6" t="s">
        <v>43</v>
      </c>
      <c r="Q17" s="14">
        <v>58</v>
      </c>
      <c r="S17" s="26" t="s">
        <v>15</v>
      </c>
      <c r="T17" s="30">
        <v>8</v>
      </c>
      <c r="Y17" s="6" t="s">
        <v>30</v>
      </c>
      <c r="Z17" s="14">
        <v>15</v>
      </c>
      <c r="AB17" s="6" t="s">
        <v>43</v>
      </c>
      <c r="AC17" s="6">
        <v>4</v>
      </c>
      <c r="AH17" s="16" t="s">
        <v>99</v>
      </c>
      <c r="AI17" s="19">
        <v>1</v>
      </c>
    </row>
    <row r="18" spans="1:35" x14ac:dyDescent="0.2">
      <c r="A18" s="3" t="s">
        <v>31</v>
      </c>
      <c r="B18" s="5">
        <v>19</v>
      </c>
      <c r="D18" s="33" t="s">
        <v>35</v>
      </c>
      <c r="E18" s="33">
        <v>11</v>
      </c>
      <c r="G18" s="3" t="s">
        <v>69</v>
      </c>
      <c r="H18" s="5">
        <v>6</v>
      </c>
      <c r="J18" s="23" t="s">
        <v>77</v>
      </c>
      <c r="K18" s="24">
        <v>9</v>
      </c>
      <c r="M18" s="1" t="s">
        <v>139</v>
      </c>
      <c r="P18" s="6" t="s">
        <v>15</v>
      </c>
      <c r="Q18" s="14">
        <v>108</v>
      </c>
      <c r="S18" s="26" t="s">
        <v>31</v>
      </c>
      <c r="T18" s="30">
        <v>5</v>
      </c>
      <c r="Y18" s="6" t="s">
        <v>15</v>
      </c>
      <c r="Z18" s="14">
        <v>12</v>
      </c>
      <c r="AB18" s="6" t="s">
        <v>76</v>
      </c>
      <c r="AC18" s="6">
        <v>4</v>
      </c>
      <c r="AH18" s="16" t="s">
        <v>49</v>
      </c>
      <c r="AI18" s="19">
        <v>1</v>
      </c>
    </row>
    <row r="19" spans="1:35" x14ac:dyDescent="0.2">
      <c r="A19" s="3" t="s">
        <v>34</v>
      </c>
      <c r="B19" s="5">
        <v>9</v>
      </c>
      <c r="D19" s="3" t="s">
        <v>9</v>
      </c>
      <c r="E19" s="5">
        <v>6</v>
      </c>
      <c r="G19" s="3" t="s">
        <v>55</v>
      </c>
      <c r="H19" s="5">
        <v>4</v>
      </c>
      <c r="J19" s="23" t="s">
        <v>32</v>
      </c>
      <c r="K19" s="24">
        <v>7</v>
      </c>
      <c r="P19" s="6" t="s">
        <v>31</v>
      </c>
      <c r="Q19" s="14">
        <v>41</v>
      </c>
      <c r="S19" s="26" t="s">
        <v>30</v>
      </c>
      <c r="T19" s="30">
        <v>2</v>
      </c>
      <c r="Y19" s="6" t="s">
        <v>76</v>
      </c>
      <c r="Z19" s="14">
        <v>5</v>
      </c>
      <c r="AB19" s="6" t="s">
        <v>101</v>
      </c>
      <c r="AC19" s="6">
        <v>4</v>
      </c>
    </row>
    <row r="20" spans="1:35" x14ac:dyDescent="0.2">
      <c r="A20" s="3" t="s">
        <v>78</v>
      </c>
      <c r="B20" s="5">
        <v>8</v>
      </c>
      <c r="D20" s="3" t="s">
        <v>33</v>
      </c>
      <c r="E20" s="5">
        <v>3</v>
      </c>
      <c r="G20" s="3" t="s">
        <v>64</v>
      </c>
      <c r="H20" s="5">
        <v>4</v>
      </c>
      <c r="J20" s="23" t="s">
        <v>31</v>
      </c>
      <c r="K20" s="24">
        <v>5</v>
      </c>
      <c r="M20" s="8" t="s">
        <v>123</v>
      </c>
      <c r="N20" s="9">
        <f>2+2+1+1+1+1+1+6+2+2+1</f>
        <v>20</v>
      </c>
      <c r="P20" s="6" t="s">
        <v>32</v>
      </c>
      <c r="Q20" s="14">
        <v>40</v>
      </c>
      <c r="S20" s="26" t="s">
        <v>32</v>
      </c>
      <c r="T20" s="30">
        <v>1</v>
      </c>
      <c r="Y20" s="6" t="s">
        <v>32</v>
      </c>
      <c r="Z20" s="14">
        <v>3</v>
      </c>
      <c r="AB20" s="6" t="s">
        <v>30</v>
      </c>
      <c r="AC20" s="6">
        <v>3</v>
      </c>
    </row>
    <row r="21" spans="1:35" x14ac:dyDescent="0.2">
      <c r="A21" s="3" t="s">
        <v>76</v>
      </c>
      <c r="B21" s="5">
        <v>7</v>
      </c>
      <c r="D21" s="3" t="s">
        <v>15</v>
      </c>
      <c r="E21" s="5">
        <v>1</v>
      </c>
      <c r="G21" s="3" t="s">
        <v>53</v>
      </c>
      <c r="H21" s="5">
        <v>3</v>
      </c>
      <c r="J21" s="23" t="s">
        <v>78</v>
      </c>
      <c r="K21" s="24">
        <v>3</v>
      </c>
      <c r="M21" s="10" t="s">
        <v>125</v>
      </c>
      <c r="N21" s="9">
        <f>1+1+1+1+2+2+2+2</f>
        <v>12</v>
      </c>
      <c r="P21" s="6" t="s">
        <v>78</v>
      </c>
      <c r="Q21" s="12">
        <v>17</v>
      </c>
      <c r="S21" s="26" t="s">
        <v>33</v>
      </c>
      <c r="T21" s="30">
        <v>1</v>
      </c>
      <c r="Y21" s="6" t="s">
        <v>34</v>
      </c>
      <c r="Z21" s="14">
        <v>3</v>
      </c>
      <c r="AB21" s="6" t="s">
        <v>31</v>
      </c>
      <c r="AC21" s="6">
        <v>3</v>
      </c>
    </row>
    <row r="22" spans="1:35" x14ac:dyDescent="0.2">
      <c r="A22" s="3" t="s">
        <v>32</v>
      </c>
      <c r="B22" s="5">
        <v>7</v>
      </c>
      <c r="D22" s="3" t="s">
        <v>32</v>
      </c>
      <c r="E22" s="5">
        <v>1</v>
      </c>
      <c r="G22" s="3" t="s">
        <v>66</v>
      </c>
      <c r="H22" s="5">
        <v>3</v>
      </c>
      <c r="J22" s="23" t="s">
        <v>76</v>
      </c>
      <c r="K22" s="34"/>
      <c r="M22" s="28" t="s">
        <v>117</v>
      </c>
      <c r="N22" s="9">
        <f>1+1+1+1+1+1+1+1</f>
        <v>8</v>
      </c>
      <c r="P22" s="6" t="s">
        <v>34</v>
      </c>
      <c r="Q22" s="35">
        <v>20</v>
      </c>
      <c r="S22" s="26" t="s">
        <v>34</v>
      </c>
      <c r="T22" s="30">
        <v>1</v>
      </c>
      <c r="Y22" s="6" t="s">
        <v>31</v>
      </c>
      <c r="Z22" s="14">
        <v>0</v>
      </c>
      <c r="AB22" s="6" t="s">
        <v>14</v>
      </c>
      <c r="AC22" s="6">
        <v>1</v>
      </c>
    </row>
    <row r="23" spans="1:35" x14ac:dyDescent="0.2">
      <c r="A23" s="3" t="s">
        <v>149</v>
      </c>
      <c r="B23" s="5">
        <v>7</v>
      </c>
      <c r="G23" s="3" t="s">
        <v>54</v>
      </c>
      <c r="H23" s="5">
        <v>2</v>
      </c>
      <c r="J23" s="23" t="s">
        <v>34</v>
      </c>
      <c r="K23" s="24"/>
      <c r="M23" s="10" t="s">
        <v>128</v>
      </c>
      <c r="N23" s="9">
        <f>1+1+2+1</f>
        <v>5</v>
      </c>
      <c r="AB23" s="6" t="s">
        <v>102</v>
      </c>
      <c r="AC23" s="6">
        <v>1</v>
      </c>
    </row>
    <row r="24" spans="1:35" x14ac:dyDescent="0.2">
      <c r="A24" s="3" t="s">
        <v>15</v>
      </c>
      <c r="B24" s="5">
        <v>7</v>
      </c>
      <c r="G24" s="3" t="s">
        <v>56</v>
      </c>
      <c r="H24" s="5">
        <v>2</v>
      </c>
      <c r="M24" s="10" t="s">
        <v>129</v>
      </c>
      <c r="N24" s="9">
        <f>2+1+1</f>
        <v>4</v>
      </c>
      <c r="AB24" s="6" t="s">
        <v>103</v>
      </c>
      <c r="AC24" s="6">
        <v>1</v>
      </c>
    </row>
    <row r="25" spans="1:35" x14ac:dyDescent="0.2">
      <c r="A25" s="3" t="s">
        <v>35</v>
      </c>
      <c r="B25" s="5">
        <v>6</v>
      </c>
      <c r="G25" s="3" t="s">
        <v>65</v>
      </c>
      <c r="H25" s="5">
        <v>2</v>
      </c>
      <c r="M25" s="10" t="s">
        <v>130</v>
      </c>
      <c r="N25" s="9">
        <f>1+1+1+1</f>
        <v>4</v>
      </c>
      <c r="AB25" s="6" t="s">
        <v>92</v>
      </c>
      <c r="AC25" s="6">
        <v>1</v>
      </c>
    </row>
    <row r="26" spans="1:35" x14ac:dyDescent="0.2">
      <c r="A26" s="3" t="s">
        <v>150</v>
      </c>
      <c r="B26" s="5">
        <v>6</v>
      </c>
      <c r="G26" s="3" t="s">
        <v>70</v>
      </c>
      <c r="H26" s="5">
        <v>2</v>
      </c>
      <c r="M26" s="10" t="s">
        <v>134</v>
      </c>
      <c r="N26" s="9">
        <f>1+1+1</f>
        <v>3</v>
      </c>
    </row>
    <row r="27" spans="1:35" x14ac:dyDescent="0.2">
      <c r="A27" s="3" t="s">
        <v>151</v>
      </c>
      <c r="B27" s="5">
        <v>6</v>
      </c>
      <c r="G27" s="3" t="s">
        <v>52</v>
      </c>
      <c r="H27" s="5">
        <v>2</v>
      </c>
      <c r="M27" s="8" t="s">
        <v>135</v>
      </c>
      <c r="N27" s="9">
        <f>1</f>
        <v>1</v>
      </c>
    </row>
    <row r="28" spans="1:35" x14ac:dyDescent="0.2">
      <c r="A28" s="3" t="s">
        <v>77</v>
      </c>
      <c r="B28" s="5">
        <v>5</v>
      </c>
      <c r="M28" s="8" t="s">
        <v>136</v>
      </c>
      <c r="N28" s="9">
        <f>1</f>
        <v>1</v>
      </c>
    </row>
    <row r="29" spans="1:35" x14ac:dyDescent="0.2">
      <c r="A29" s="3" t="s">
        <v>101</v>
      </c>
      <c r="B29" s="5">
        <v>5</v>
      </c>
      <c r="M29" s="8" t="s">
        <v>137</v>
      </c>
      <c r="N29" s="9">
        <f>1</f>
        <v>1</v>
      </c>
    </row>
    <row r="30" spans="1:35" x14ac:dyDescent="0.2">
      <c r="M30" s="10" t="s">
        <v>138</v>
      </c>
      <c r="N30" s="9">
        <f>1</f>
        <v>1</v>
      </c>
    </row>
    <row r="31" spans="1:35" x14ac:dyDescent="0.2">
      <c r="M31" s="8" t="s">
        <v>133</v>
      </c>
      <c r="N31" s="9">
        <f>1</f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0"/>
  <sheetViews>
    <sheetView workbookViewId="0"/>
  </sheetViews>
  <sheetFormatPr baseColWidth="10" defaultRowHeight="14.25" x14ac:dyDescent="0.2"/>
  <cols>
    <col min="1" max="1" width="17.42578125" style="1" customWidth="1"/>
    <col min="2" max="2" width="11.42578125" style="1"/>
    <col min="3" max="3" width="36.140625" style="1" customWidth="1"/>
    <col min="4" max="16384" width="11.42578125" style="1"/>
  </cols>
  <sheetData>
    <row r="5" spans="1:3" ht="28.5" x14ac:dyDescent="0.2">
      <c r="B5" s="2" t="s">
        <v>79</v>
      </c>
      <c r="C5" s="2" t="s">
        <v>80</v>
      </c>
    </row>
    <row r="6" spans="1:3" x14ac:dyDescent="0.2">
      <c r="A6" s="6" t="s">
        <v>144</v>
      </c>
      <c r="B6" s="43" t="s">
        <v>106</v>
      </c>
      <c r="C6" s="43" t="s">
        <v>106</v>
      </c>
    </row>
    <row r="7" spans="1:3" x14ac:dyDescent="0.2">
      <c r="A7" s="6" t="s">
        <v>8</v>
      </c>
      <c r="B7" s="43" t="s">
        <v>106</v>
      </c>
      <c r="C7" s="43" t="s">
        <v>106</v>
      </c>
    </row>
    <row r="8" spans="1:3" x14ac:dyDescent="0.2">
      <c r="A8" s="6" t="s">
        <v>39</v>
      </c>
      <c r="B8" s="14">
        <v>1</v>
      </c>
      <c r="C8" s="14">
        <v>1</v>
      </c>
    </row>
    <row r="9" spans="1:3" x14ac:dyDescent="0.2">
      <c r="A9" s="3" t="s">
        <v>140</v>
      </c>
      <c r="B9" s="5"/>
      <c r="C9" s="44" t="s">
        <v>143</v>
      </c>
    </row>
    <row r="10" spans="1:3" x14ac:dyDescent="0.2">
      <c r="A10" s="3" t="s">
        <v>115</v>
      </c>
      <c r="B10" s="5">
        <v>8</v>
      </c>
      <c r="C10" s="5">
        <v>331</v>
      </c>
    </row>
    <row r="11" spans="1:3" x14ac:dyDescent="0.2">
      <c r="A11" s="6" t="s">
        <v>71</v>
      </c>
      <c r="B11" s="14">
        <v>5</v>
      </c>
      <c r="C11" s="14">
        <v>340</v>
      </c>
    </row>
    <row r="12" spans="1:3" x14ac:dyDescent="0.2">
      <c r="A12" s="6" t="s">
        <v>111</v>
      </c>
      <c r="B12" s="14">
        <v>4</v>
      </c>
      <c r="C12" s="14">
        <v>329</v>
      </c>
    </row>
    <row r="13" spans="1:3" x14ac:dyDescent="0.2">
      <c r="A13" s="6" t="s">
        <v>81</v>
      </c>
      <c r="B13" s="14">
        <v>0</v>
      </c>
      <c r="C13" s="14">
        <v>1064</v>
      </c>
    </row>
    <row r="14" spans="1:3" x14ac:dyDescent="0.2">
      <c r="A14" s="6" t="s">
        <v>85</v>
      </c>
      <c r="B14" s="14">
        <v>18</v>
      </c>
      <c r="C14" s="14">
        <v>61</v>
      </c>
    </row>
    <row r="15" spans="1:3" x14ac:dyDescent="0.2">
      <c r="A15" s="6" t="s">
        <v>87</v>
      </c>
      <c r="B15" s="14">
        <v>0</v>
      </c>
      <c r="C15" s="14">
        <v>273</v>
      </c>
    </row>
    <row r="16" spans="1:3" x14ac:dyDescent="0.2">
      <c r="A16" s="6" t="s">
        <v>104</v>
      </c>
      <c r="B16" s="14">
        <v>9</v>
      </c>
      <c r="C16" s="43" t="s">
        <v>154</v>
      </c>
    </row>
    <row r="17" spans="1:3" x14ac:dyDescent="0.2">
      <c r="A17" s="6" t="s">
        <v>105</v>
      </c>
      <c r="B17" s="43" t="s">
        <v>106</v>
      </c>
      <c r="C17" s="43" t="s">
        <v>106</v>
      </c>
    </row>
    <row r="18" spans="1:3" ht="15.75" x14ac:dyDescent="0.2">
      <c r="A18" s="6" t="s">
        <v>155</v>
      </c>
      <c r="B18" s="43" t="s">
        <v>106</v>
      </c>
      <c r="C18" s="43" t="s">
        <v>176</v>
      </c>
    </row>
    <row r="20" spans="1:3" x14ac:dyDescent="0.2">
      <c r="A20" s="52">
        <v>1</v>
      </c>
      <c r="C20" s="6" t="s">
        <v>156</v>
      </c>
    </row>
    <row r="21" spans="1:3" x14ac:dyDescent="0.2">
      <c r="C21" s="6" t="s">
        <v>157</v>
      </c>
    </row>
    <row r="22" spans="1:3" x14ac:dyDescent="0.2">
      <c r="C22" s="6" t="s">
        <v>158</v>
      </c>
    </row>
    <row r="23" spans="1:3" x14ac:dyDescent="0.2">
      <c r="C23" s="6" t="s">
        <v>159</v>
      </c>
    </row>
    <row r="24" spans="1:3" x14ac:dyDescent="0.2">
      <c r="C24" s="6" t="s">
        <v>160</v>
      </c>
    </row>
    <row r="25" spans="1:3" x14ac:dyDescent="0.2">
      <c r="C25" s="6" t="s">
        <v>161</v>
      </c>
    </row>
    <row r="26" spans="1:3" x14ac:dyDescent="0.2">
      <c r="C26" s="6" t="s">
        <v>162</v>
      </c>
    </row>
    <row r="27" spans="1:3" x14ac:dyDescent="0.2">
      <c r="C27" s="6" t="s">
        <v>163</v>
      </c>
    </row>
    <row r="28" spans="1:3" x14ac:dyDescent="0.2">
      <c r="C28" s="6" t="s">
        <v>164</v>
      </c>
    </row>
    <row r="29" spans="1:3" x14ac:dyDescent="0.2">
      <c r="C29" s="6" t="s">
        <v>165</v>
      </c>
    </row>
    <row r="30" spans="1:3" x14ac:dyDescent="0.2">
      <c r="C30" s="6" t="s">
        <v>166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45A0E9FD401346B98CB271AD40E0E8" ma:contentTypeVersion="0" ma:contentTypeDescription="Crear nuevo documento." ma:contentTypeScope="" ma:versionID="60d35df17b8c8bdd104625071f1a246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57F047-6CFE-404F-A883-905E15190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A7BC1B4-697B-4EAD-96EA-3FC2AAB5612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C1CBF4-1EA3-47C4-8320-1A9520032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Resumen</vt:lpstr>
      <vt:lpstr>Lenguaje signos</vt:lpstr>
      <vt:lpstr>Interpretaciones</vt:lpstr>
      <vt:lpstr>Traducciones</vt:lpstr>
      <vt:lpstr>Medios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Gregorio Manuel Otero Cuevas</cp:lastModifiedBy>
  <dcterms:created xsi:type="dcterms:W3CDTF">2015-09-17T07:39:13Z</dcterms:created>
  <dcterms:modified xsi:type="dcterms:W3CDTF">2016-11-29T11:05:38Z</dcterms:modified>
</cp:coreProperties>
</file>